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panteia-my.sharepoint.com/personal/g_schippers_panteia_nl/Documents/Desktop/"/>
    </mc:Choice>
  </mc:AlternateContent>
  <xr:revisionPtr revIDLastSave="6" documentId="8_{01F05946-9D1F-4BAC-BEB1-78F6397C5997}" xr6:coauthVersionLast="47" xr6:coauthVersionMax="47" xr10:uidLastSave="{36E2AA8B-6D64-412B-ACE3-B80C9A910765}"/>
  <bookViews>
    <workbookView xWindow="-120" yWindow="-120" windowWidth="29040" windowHeight="15720" xr2:uid="{00000000-000D-0000-FFFF-FFFF00000000}"/>
  </bookViews>
  <sheets>
    <sheet name="Voorblad" sheetId="22" r:id="rId1"/>
    <sheet name="Kwartaalcijfers" sheetId="23" r:id="rId2"/>
    <sheet name="Maandcijfers medewerkers" sheetId="7" r:id="rId3"/>
    <sheet name="Brondata" sheetId="26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2" i="23" l="1"/>
  <c r="M94" i="23"/>
  <c r="M39" i="23"/>
  <c r="N39" i="23"/>
  <c r="M4" i="23"/>
  <c r="M20" i="23"/>
  <c r="M77" i="23"/>
  <c r="N77" i="23"/>
  <c r="M56" i="23"/>
  <c r="N5" i="7"/>
  <c r="N4" i="7"/>
  <c r="N3" i="7"/>
  <c r="G20" i="26" l="1"/>
  <c r="G9" i="26"/>
  <c r="L7" i="7" l="1"/>
  <c r="L42" i="23"/>
  <c r="K7" i="23"/>
  <c r="K23" i="23"/>
  <c r="K59" i="23"/>
  <c r="K97" i="23"/>
  <c r="L80" i="7"/>
  <c r="L83" i="26"/>
  <c r="L80" i="23"/>
  <c r="L12" i="7"/>
  <c r="L13" i="7"/>
  <c r="L14" i="7"/>
  <c r="L115" i="23" l="1"/>
  <c r="K6" i="23"/>
  <c r="K22" i="23"/>
  <c r="L41" i="23"/>
  <c r="K96" i="23"/>
  <c r="L79" i="23"/>
  <c r="L11" i="7"/>
  <c r="L10" i="7"/>
  <c r="L9" i="7"/>
  <c r="K58" i="23"/>
  <c r="K95" i="23"/>
  <c r="K57" i="23"/>
  <c r="L40" i="23"/>
  <c r="K21" i="23"/>
  <c r="K5" i="23"/>
  <c r="L78" i="23"/>
  <c r="L8" i="7"/>
  <c r="L6" i="7"/>
  <c r="K94" i="23"/>
  <c r="L77" i="23"/>
  <c r="L112" i="23" s="1"/>
  <c r="L39" i="23"/>
  <c r="K20" i="23"/>
  <c r="K4" i="23"/>
  <c r="K56" i="23"/>
  <c r="L114" i="23" l="1"/>
  <c r="L113" i="23"/>
  <c r="L5" i="7"/>
  <c r="L4" i="7"/>
  <c r="L3" i="7"/>
  <c r="F20" i="26"/>
  <c r="F9" i="26"/>
  <c r="I59" i="23" l="1"/>
  <c r="H69" i="23" l="1"/>
  <c r="I69" i="23" s="1"/>
  <c r="I97" i="23"/>
  <c r="J80" i="23"/>
  <c r="J79" i="23"/>
  <c r="I23" i="23"/>
  <c r="J14" i="7"/>
  <c r="J13" i="7"/>
  <c r="J12" i="7"/>
  <c r="J42" i="23"/>
  <c r="K42" i="23" s="1"/>
  <c r="I7" i="23"/>
  <c r="J41" i="23"/>
  <c r="K41" i="23" s="1"/>
  <c r="I22" i="23"/>
  <c r="I6" i="23"/>
  <c r="H68" i="23"/>
  <c r="I58" i="23"/>
  <c r="I96" i="23"/>
  <c r="J11" i="7"/>
  <c r="J10" i="7"/>
  <c r="J9" i="7"/>
  <c r="I57" i="23"/>
  <c r="I95" i="23"/>
  <c r="J78" i="23"/>
  <c r="J8" i="7"/>
  <c r="J7" i="7"/>
  <c r="J6" i="7"/>
  <c r="H67" i="23"/>
  <c r="J40" i="23"/>
  <c r="K40" i="23" s="1"/>
  <c r="I21" i="23"/>
  <c r="I5" i="23"/>
  <c r="H66" i="23"/>
  <c r="F67" i="23"/>
  <c r="J77" i="23"/>
  <c r="J5" i="7"/>
  <c r="J4" i="7"/>
  <c r="J3" i="7"/>
  <c r="I94" i="23"/>
  <c r="I56" i="23"/>
  <c r="J39" i="23"/>
  <c r="K39" i="23" s="1"/>
  <c r="I20" i="23"/>
  <c r="I4" i="23"/>
  <c r="J114" i="23" l="1"/>
  <c r="K79" i="23"/>
  <c r="J113" i="23"/>
  <c r="K78" i="23"/>
  <c r="K80" i="23"/>
  <c r="J112" i="23"/>
  <c r="K77" i="23"/>
  <c r="I67" i="23"/>
  <c r="I68" i="23"/>
  <c r="J115" i="23"/>
  <c r="I66" i="23"/>
  <c r="C20" i="26" l="1"/>
  <c r="D20" i="26"/>
  <c r="E20" i="26"/>
  <c r="B20" i="26"/>
  <c r="F68" i="23"/>
  <c r="F69" i="23"/>
  <c r="D67" i="23"/>
  <c r="D68" i="23"/>
  <c r="D69" i="23"/>
  <c r="B67" i="23"/>
  <c r="B68" i="23"/>
  <c r="B69" i="23"/>
  <c r="B66" i="23"/>
  <c r="B80" i="23" l="1"/>
  <c r="D80" i="23"/>
  <c r="E9" i="26"/>
  <c r="G59" i="23"/>
  <c r="G69" i="23" s="1"/>
  <c r="H42" i="23"/>
  <c r="I42" i="23" s="1"/>
  <c r="H41" i="23"/>
  <c r="I41" i="23" s="1"/>
  <c r="G7" i="23"/>
  <c r="G23" i="23"/>
  <c r="G97" i="23"/>
  <c r="H80" i="23"/>
  <c r="H13" i="7"/>
  <c r="H12" i="7"/>
  <c r="G22" i="23"/>
  <c r="G6" i="23"/>
  <c r="H115" i="23" l="1"/>
  <c r="I80" i="23"/>
  <c r="G58" i="23"/>
  <c r="G68" i="23" s="1"/>
  <c r="G95" i="23"/>
  <c r="G96" i="23"/>
  <c r="H79" i="23"/>
  <c r="I79" i="23" s="1"/>
  <c r="H11" i="7"/>
  <c r="H10" i="7"/>
  <c r="H9" i="7"/>
  <c r="H114" i="23" l="1"/>
  <c r="G57" i="23"/>
  <c r="G67" i="23" s="1"/>
  <c r="H78" i="23"/>
  <c r="H8" i="7"/>
  <c r="H7" i="7"/>
  <c r="H6" i="7"/>
  <c r="H40" i="23"/>
  <c r="I40" i="23" s="1"/>
  <c r="G21" i="23"/>
  <c r="G5" i="23"/>
  <c r="H113" i="23" l="1"/>
  <c r="I78" i="23"/>
  <c r="G94" i="23"/>
  <c r="H77" i="23"/>
  <c r="G56" i="23"/>
  <c r="H39" i="23"/>
  <c r="I39" i="23" s="1"/>
  <c r="G20" i="23"/>
  <c r="G4" i="23"/>
  <c r="H5" i="7"/>
  <c r="H4" i="7"/>
  <c r="H3" i="7"/>
  <c r="H112" i="23" l="1"/>
  <c r="I77" i="23"/>
  <c r="C9" i="26"/>
  <c r="D9" i="26"/>
  <c r="B9" i="26"/>
  <c r="E97" i="23" l="1"/>
  <c r="H14" i="7" l="1"/>
  <c r="F80" i="23" l="1"/>
  <c r="F115" i="23" l="1"/>
  <c r="G80" i="23"/>
  <c r="E80" i="23"/>
  <c r="F14" i="7" l="1"/>
  <c r="F13" i="7"/>
  <c r="F12" i="7"/>
  <c r="E59" i="23" l="1"/>
  <c r="E69" i="23" s="1"/>
  <c r="E58" i="23"/>
  <c r="E68" i="23" s="1"/>
  <c r="F11" i="7" l="1"/>
  <c r="F79" i="23" l="1"/>
  <c r="F78" i="23"/>
  <c r="F114" i="23" l="1"/>
  <c r="G79" i="23"/>
  <c r="F113" i="23"/>
  <c r="G78" i="23"/>
  <c r="E79" i="23"/>
  <c r="F42" i="23"/>
  <c r="G42" i="23" s="1"/>
  <c r="F39" i="23"/>
  <c r="G39" i="23" s="1"/>
  <c r="B39" i="23"/>
  <c r="E23" i="23"/>
  <c r="E22" i="23"/>
  <c r="E7" i="23"/>
  <c r="C4" i="23"/>
  <c r="D39" i="23" l="1"/>
  <c r="C39" i="23" s="1"/>
  <c r="F41" i="23" l="1"/>
  <c r="G41" i="23" s="1"/>
  <c r="E6" i="23"/>
  <c r="E96" i="23"/>
  <c r="F10" i="7" l="1"/>
  <c r="F9" i="7"/>
  <c r="E95" i="23" l="1"/>
  <c r="E56" i="23" l="1"/>
  <c r="F4" i="7" l="1"/>
  <c r="F5" i="7"/>
  <c r="F6" i="7"/>
  <c r="F7" i="7"/>
  <c r="F8" i="7"/>
  <c r="D14" i="7"/>
  <c r="D13" i="7"/>
  <c r="D12" i="7"/>
  <c r="D11" i="7"/>
  <c r="D10" i="7"/>
  <c r="D9" i="7"/>
  <c r="D8" i="7"/>
  <c r="D7" i="7"/>
  <c r="D6" i="7"/>
  <c r="D5" i="7"/>
  <c r="D4" i="7"/>
  <c r="D3" i="7"/>
  <c r="F3" i="7"/>
  <c r="F77" i="23"/>
  <c r="E77" i="23" l="1"/>
  <c r="G77" i="23"/>
  <c r="E78" i="23"/>
  <c r="E57" i="23"/>
  <c r="E67" i="23" s="1"/>
  <c r="F112" i="23" l="1"/>
  <c r="D115" i="23"/>
  <c r="D114" i="23"/>
  <c r="D113" i="23"/>
  <c r="D112" i="23"/>
  <c r="B113" i="23"/>
  <c r="B114" i="23"/>
  <c r="B115" i="23"/>
  <c r="B112" i="23"/>
  <c r="C97" i="23" l="1"/>
  <c r="C96" i="23"/>
  <c r="C95" i="23"/>
  <c r="E94" i="23"/>
  <c r="C94" i="23"/>
  <c r="C80" i="23"/>
  <c r="C79" i="23"/>
  <c r="C78" i="23"/>
  <c r="C77" i="23"/>
  <c r="C59" i="23"/>
  <c r="C69" i="23" s="1"/>
  <c r="C58" i="23"/>
  <c r="C68" i="23" s="1"/>
  <c r="C57" i="23"/>
  <c r="C67" i="23" s="1"/>
  <c r="C56" i="23"/>
  <c r="F40" i="23"/>
  <c r="G40" i="23" s="1"/>
  <c r="D42" i="23"/>
  <c r="E42" i="23" s="1"/>
  <c r="D41" i="23"/>
  <c r="E41" i="23" s="1"/>
  <c r="D40" i="23"/>
  <c r="B40" i="23"/>
  <c r="B41" i="23"/>
  <c r="B42" i="23"/>
  <c r="C23" i="23"/>
  <c r="C22" i="23"/>
  <c r="E21" i="23"/>
  <c r="C21" i="23"/>
  <c r="E20" i="23"/>
  <c r="C20" i="23"/>
  <c r="E5" i="23"/>
  <c r="C5" i="23"/>
  <c r="C6" i="23"/>
  <c r="C7" i="23"/>
  <c r="E4" i="23"/>
  <c r="C42" i="23" l="1"/>
  <c r="E40" i="23"/>
  <c r="C41" i="23"/>
  <c r="E39" i="23"/>
  <c r="C40" i="23"/>
</calcChain>
</file>

<file path=xl/sharedStrings.xml><?xml version="1.0" encoding="utf-8"?>
<sst xmlns="http://schemas.openxmlformats.org/spreadsheetml/2006/main" count="272" uniqueCount="102">
  <si>
    <t>Totaal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</si>
  <si>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</si>
  <si>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</si>
  <si>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</si>
  <si>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</si>
  <si>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</si>
  <si>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</si>
  <si>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</si>
  <si>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</si>
  <si>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</si>
  <si>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</si>
  <si>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</si>
  <si>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</si>
  <si>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Aantal medewerkers</t>
  </si>
  <si>
    <t>Eerste kwartaal</t>
  </si>
  <si>
    <t>Tweede kwartaal</t>
  </si>
  <si>
    <t>Derde kwartaal</t>
  </si>
  <si>
    <t>Vierde kwartaal</t>
  </si>
  <si>
    <t>1e kwartaal</t>
  </si>
  <si>
    <t>2e kwartaal</t>
  </si>
  <si>
    <t>3e kwartaal</t>
  </si>
  <si>
    <t>4e kwartaal</t>
  </si>
  <si>
    <t>mutatie (%)</t>
  </si>
  <si>
    <t>Per kwartaal</t>
  </si>
  <si>
    <t>Tabellenboek secundaire analyses kappersbranche</t>
  </si>
  <si>
    <t>2020 t.o.v. 2019</t>
  </si>
  <si>
    <t>2021 t.o.v. 2020</t>
  </si>
  <si>
    <t>Totaal aantal bedrijven</t>
  </si>
  <si>
    <t>Aantal bedrijven met 1 werkzame persoon</t>
  </si>
  <si>
    <t>Aantal bedrijven met meer dan 1 werkzame persoon</t>
  </si>
  <si>
    <t>Aantal fte medewerkers</t>
  </si>
  <si>
    <t>% mutatie</t>
  </si>
  <si>
    <t>Deeltijdfactor medewerkers *</t>
  </si>
  <si>
    <t>* deeltijdfactor betekent in dit geval het % gewerkte uren in een jaar t.o.v. het aantal uren voltijd gedurende het gehele jaar</t>
  </si>
  <si>
    <r>
      <rPr>
        <b/>
        <sz val="8.5"/>
        <color theme="1"/>
        <rFont val="Verdana"/>
        <family val="2"/>
      </rPr>
      <t>Bron:</t>
    </r>
    <r>
      <rPr>
        <sz val="8.5"/>
        <color theme="1"/>
        <rFont val="Verdana"/>
        <family val="2"/>
      </rPr>
      <t xml:space="preserve"> CBS Statline, sbi 96021, per 1e van de periode</t>
    </r>
  </si>
  <si>
    <t>Omzet excl BTW</t>
  </si>
  <si>
    <r>
      <rPr>
        <b/>
        <sz val="8.5"/>
        <color theme="1"/>
        <rFont val="Verdana"/>
        <family val="2"/>
      </rPr>
      <t>Bron:</t>
    </r>
    <r>
      <rPr>
        <sz val="8.5"/>
        <color theme="1"/>
        <rFont val="Verdana"/>
        <family val="2"/>
      </rPr>
      <t xml:space="preserve"> CBS, BTW-bestanden, sbi 96021</t>
    </r>
  </si>
  <si>
    <t>1. een medewerker is een persoon, die in loondienst is van een kappersbedrijf</t>
  </si>
  <si>
    <r>
      <t>Aantal medewerkers</t>
    </r>
    <r>
      <rPr>
        <b/>
        <vertAlign val="superscript"/>
        <sz val="12"/>
        <color theme="0"/>
        <rFont val="Verdana"/>
        <family val="2"/>
      </rPr>
      <t>1,2</t>
    </r>
  </si>
  <si>
    <t>2. medewerkers, die in loondienst zijn bij meer dan één kappersbedrijf, worden slechts één keer meegeteld</t>
  </si>
  <si>
    <t>definities:</t>
  </si>
  <si>
    <r>
      <rPr>
        <b/>
        <sz val="8.5"/>
        <color theme="1"/>
        <rFont val="Verdana"/>
        <family val="2"/>
      </rPr>
      <t xml:space="preserve">Bron: </t>
    </r>
    <r>
      <rPr>
        <sz val="8.5"/>
        <color theme="1"/>
        <rFont val="Verdana"/>
        <family val="2"/>
      </rPr>
      <t>CBS, Polisbestanden; per einde van de maand</t>
    </r>
  </si>
  <si>
    <r>
      <rPr>
        <b/>
        <sz val="8.5"/>
        <color theme="1"/>
        <rFont val="Verdana"/>
        <family val="2"/>
      </rPr>
      <t xml:space="preserve">Bron: </t>
    </r>
    <r>
      <rPr>
        <sz val="8.5"/>
        <color theme="1"/>
        <rFont val="Verdana"/>
        <family val="2"/>
      </rPr>
      <t>CBS, Polisbestanden</t>
    </r>
  </si>
  <si>
    <t>%</t>
  </si>
  <si>
    <t>omzet    &lt;10K</t>
  </si>
  <si>
    <t>omzet 10-&lt;20K</t>
  </si>
  <si>
    <t>omzet 20-&lt;30K</t>
  </si>
  <si>
    <t>omzet   &gt;=30K</t>
  </si>
  <si>
    <t>Aantal bedrijven per omzetklasse bedrijven met 1 wp</t>
  </si>
  <si>
    <t>2022 t.o.v. 2021</t>
  </si>
  <si>
    <t>volumemutatie (%)</t>
  </si>
  <si>
    <t xml:space="preserve">Omzetprijs- en volumemutaties </t>
  </si>
  <si>
    <t>excl BTW</t>
  </si>
  <si>
    <t>prijsmutatie (%)</t>
  </si>
  <si>
    <t>Kappers en schoonheidsverzorging; omzetontwikkeling, index 2015=100</t>
  </si>
  <si>
    <t>Onderwerp</t>
  </si>
  <si>
    <t>Omzetontwikkeling t.o.v. een jaar eerder|Waarde</t>
  </si>
  <si>
    <t>Omzetontwikkeling t.o.v. een jaar eerder|Volume</t>
  </si>
  <si>
    <t>Bedrijfstakken/branches (SBI 2008)</t>
  </si>
  <si>
    <t>Perioden</t>
  </si>
  <si>
    <t>96021 Kappers</t>
  </si>
  <si>
    <t>.</t>
  </si>
  <si>
    <t>2020 1e kwartaal</t>
  </si>
  <si>
    <t>2020 2e kwartaal</t>
  </si>
  <si>
    <t>2020 3e kwartaal</t>
  </si>
  <si>
    <t>2020 4e kwartaal</t>
  </si>
  <si>
    <t>2021 1e kwartaal</t>
  </si>
  <si>
    <t>2021 2e kwartaal</t>
  </si>
  <si>
    <t>2021 3e kwartaal</t>
  </si>
  <si>
    <t>2021 4e kwartaal</t>
  </si>
  <si>
    <t>Bron: CBS</t>
  </si>
  <si>
    <t>n.b.</t>
  </si>
  <si>
    <t>structuur onderstaande tabellen vasthouden ivm koppelingen met tabellen in tabbladen</t>
  </si>
  <si>
    <t>omzet    &lt; 50K</t>
  </si>
  <si>
    <t>omzet 50-&lt; 100K</t>
  </si>
  <si>
    <t>omzet 100-&lt; 175K</t>
  </si>
  <si>
    <t>omzet 175-&lt; 300K</t>
  </si>
  <si>
    <t>omzet 300-&lt; 500K</t>
  </si>
  <si>
    <t>omzet 500-&lt; 1000K</t>
  </si>
  <si>
    <t>omzet   &gt;= 1000K</t>
  </si>
  <si>
    <t>Aantal bedrijven per omzetklasse bedrijven met &gt;1 wp</t>
  </si>
  <si>
    <t>2023 t.o.v. 2022</t>
  </si>
  <si>
    <r>
      <rPr>
        <b/>
        <sz val="8.5"/>
        <color theme="1"/>
        <rFont val="Verdana"/>
        <family val="2"/>
      </rPr>
      <t>Bron:</t>
    </r>
    <r>
      <rPr>
        <sz val="8.5"/>
        <color theme="1"/>
        <rFont val="Verdana"/>
        <family val="2"/>
      </rPr>
      <t xml:space="preserve"> CBS Statline, sbi 96021</t>
    </r>
  </si>
  <si>
    <t>StatLine - Kappers en schoonheidsverzorging; omzetontwikkeling, index 2015=100 (cbs.nl)</t>
  </si>
  <si>
    <t>2024 t.o.v. 2023</t>
  </si>
  <si>
    <t>t/m 2023</t>
  </si>
  <si>
    <t>vanaf 2024</t>
  </si>
  <si>
    <t>StatLine - Handel en diensten; omzet- en productieontwikkeling, index 2021=100</t>
  </si>
  <si>
    <t>2022 1e kwartaal</t>
  </si>
  <si>
    <t>2022 3e kwartaal</t>
  </si>
  <si>
    <t>2022 4e kwartaal</t>
  </si>
  <si>
    <t>2022 2e kwartaal</t>
  </si>
  <si>
    <t>2023 1e kwartaal</t>
  </si>
  <si>
    <t>2023 2e kwartaal</t>
  </si>
  <si>
    <t>2023 3e kwartaal</t>
  </si>
  <si>
    <t>2023 4e kwartaal</t>
  </si>
  <si>
    <t>2024 1e kwartaal*</t>
  </si>
  <si>
    <t>2024 2e kwartaal*</t>
  </si>
  <si>
    <t>2024 3e kwartaal*</t>
  </si>
  <si>
    <t>2024 4e kwartaal*</t>
  </si>
  <si>
    <t>2025 t.o.v. 2024</t>
  </si>
  <si>
    <t xml:space="preserve">Dit bestand beschrijft de uitkomsten van de secundaire kwantitatieve analyses die Panteia heeft uitgevoerd op de kappersbranche.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</si>
</sst>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&quot;€&quot;\ #,##0"/>
    <numFmt numFmtId="166" formatCode="#,##0.000"/>
    <numFmt numFmtId="167" formatCode="_ [$€-413]\ * #,##0_ ;_ [$€-413]\ * \-#,##0_ ;_ [$€-413]\ * &quot;-&quot;_ ;_ @_ "/>
  </numFmts>
  <fonts count="35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8.5"/>
      <color theme="1"/>
      <name val="Verdana"/>
      <family val="2"/>
    </font>
    <font>
      <sz val="8.5"/>
      <color theme="1"/>
      <name val="Verdana"/>
      <family val="2"/>
    </font>
    <font>
      <sz val="8.5"/>
      <color theme="1"/>
      <name val="Verdana"/>
      <family val="2"/>
    </font>
    <font>
      <sz val="8.5"/>
      <color theme="1"/>
      <name val="Verdana"/>
      <family val="2"/>
    </font>
    <font>
      <sz val="8.5"/>
      <color theme="1"/>
      <name val="Verdana"/>
      <family val="2"/>
    </font>
    <font>
      <sz val="8.5"/>
      <color theme="1"/>
      <name val="Verdana"/>
      <family val="2"/>
    </font>
    <font>
      <sz val="8.5"/>
      <color theme="1"/>
      <name val="Verdana"/>
      <family val="2"/>
    </font>
    <font>
      <sz val="8.5"/>
      <color theme="1"/>
      <name val="Verdana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.5"/>
      <color theme="0"/>
      <name val="Verdana"/>
      <family val="2"/>
    </font>
    <font>
      <b/>
      <sz val="8.5"/>
      <color theme="1"/>
      <name val="Verdana"/>
      <family val="2"/>
    </font>
    <font>
      <b/>
      <sz val="12"/>
      <color theme="0"/>
      <name val="Verdana"/>
      <family val="2"/>
    </font>
    <font>
      <b/>
      <sz val="10"/>
      <color theme="0"/>
      <name val="Verdana"/>
      <family val="2"/>
    </font>
    <font>
      <b/>
      <vertAlign val="superscript"/>
      <sz val="12"/>
      <color theme="0"/>
      <name val="Verdana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.5"/>
      <color rgb="FFFF000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 style="dotted">
        <color rgb="FFC00000"/>
      </right>
      <top/>
      <bottom style="thin">
        <color rgb="FFC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C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C00000"/>
      </right>
      <top/>
      <bottom/>
      <diagonal/>
    </border>
    <border>
      <left style="thin">
        <color indexed="64"/>
      </left>
      <right style="thin">
        <color rgb="FFC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C00000"/>
      </top>
      <bottom/>
      <diagonal/>
    </border>
    <border>
      <left/>
      <right style="thin">
        <color indexed="64"/>
      </right>
      <top style="thin">
        <color rgb="FFC00000"/>
      </top>
      <bottom style="thin">
        <color indexed="64"/>
      </bottom>
      <diagonal/>
    </border>
    <border>
      <left style="thin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C00000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4" applyNumberFormat="0" applyAlignment="0" applyProtection="0"/>
    <xf numFmtId="0" fontId="19" fillId="6" borderId="5" applyNumberFormat="0" applyAlignment="0" applyProtection="0"/>
    <xf numFmtId="0" fontId="20" fillId="6" borderId="4" applyNumberFormat="0" applyAlignment="0" applyProtection="0"/>
    <xf numFmtId="0" fontId="21" fillId="0" borderId="6" applyNumberFormat="0" applyFill="0" applyAlignment="0" applyProtection="0"/>
    <xf numFmtId="0" fontId="22" fillId="7" borderId="7" applyNumberFormat="0" applyAlignment="0" applyProtection="0"/>
    <xf numFmtId="0" fontId="23" fillId="0" borderId="0" applyNumberFormat="0" applyFill="0" applyBorder="0" applyAlignment="0" applyProtection="0"/>
    <xf numFmtId="0" fontId="10" fillId="8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6" fillId="32" borderId="0" applyNumberFormat="0" applyBorder="0" applyAlignment="0" applyProtection="0"/>
    <xf numFmtId="0" fontId="33" fillId="0" borderId="0" applyNumberFormat="0" applyFill="0" applyBorder="0" applyAlignment="0" applyProtection="0"/>
    <xf numFmtId="0" fontId="1" fillId="0" borderId="0"/>
  </cellStyleXfs>
  <cellXfs count="160">
    <xf numFmtId="0" fontId="0" fillId="0" borderId="0" xfId="0"/>
    <xf numFmtId="0" fontId="9" fillId="0" borderId="0" xfId="0" applyFont="1"/>
    <xf numFmtId="0" fontId="27" fillId="33" borderId="0" xfId="0" applyFont="1" applyFill="1" applyAlignment="1">
      <alignment horizontal="center" vertical="center"/>
    </xf>
    <xf numFmtId="0" fontId="27" fillId="33" borderId="14" xfId="0" applyFont="1" applyFill="1" applyBorder="1" applyAlignment="1">
      <alignment horizontal="center" vertical="center"/>
    </xf>
    <xf numFmtId="0" fontId="29" fillId="33" borderId="10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7" fillId="33" borderId="13" xfId="0" applyFont="1" applyFill="1" applyBorder="1" applyAlignment="1">
      <alignment vertical="center"/>
    </xf>
    <xf numFmtId="3" fontId="9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9" fillId="33" borderId="15" xfId="0" applyFont="1" applyFill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27" fillId="33" borderId="11" xfId="0" applyFont="1" applyFill="1" applyBorder="1" applyAlignment="1">
      <alignment vertical="center"/>
    </xf>
    <xf numFmtId="0" fontId="27" fillId="33" borderId="12" xfId="0" applyFont="1" applyFill="1" applyBorder="1" applyAlignment="1">
      <alignment vertical="center"/>
    </xf>
    <xf numFmtId="0" fontId="27" fillId="33" borderId="0" xfId="0" applyFont="1" applyFill="1" applyAlignment="1">
      <alignment vertical="center"/>
    </xf>
    <xf numFmtId="0" fontId="27" fillId="33" borderId="14" xfId="0" applyFont="1" applyFill="1" applyBorder="1" applyAlignment="1">
      <alignment vertical="center"/>
    </xf>
    <xf numFmtId="165" fontId="9" fillId="33" borderId="16" xfId="0" applyNumberFormat="1" applyFont="1" applyFill="1" applyBorder="1" applyAlignment="1">
      <alignment vertical="center"/>
    </xf>
    <xf numFmtId="164" fontId="9" fillId="33" borderId="17" xfId="0" applyNumberFormat="1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0" fillId="33" borderId="0" xfId="0" applyFill="1"/>
    <xf numFmtId="0" fontId="0" fillId="35" borderId="0" xfId="0" applyFill="1"/>
    <xf numFmtId="0" fontId="25" fillId="35" borderId="0" xfId="0" applyFont="1" applyFill="1"/>
    <xf numFmtId="15" fontId="0" fillId="35" borderId="0" xfId="0" applyNumberFormat="1" applyFill="1"/>
    <xf numFmtId="15" fontId="0" fillId="35" borderId="0" xfId="0" applyNumberFormat="1" applyFill="1" applyAlignment="1">
      <alignment horizontal="center"/>
    </xf>
    <xf numFmtId="0" fontId="28" fillId="34" borderId="12" xfId="0" applyFont="1" applyFill="1" applyBorder="1" applyAlignment="1">
      <alignment vertical="center"/>
    </xf>
    <xf numFmtId="165" fontId="28" fillId="34" borderId="11" xfId="0" applyNumberFormat="1" applyFont="1" applyFill="1" applyBorder="1" applyAlignment="1">
      <alignment vertical="center"/>
    </xf>
    <xf numFmtId="164" fontId="9" fillId="33" borderId="0" xfId="0" applyNumberFormat="1" applyFont="1" applyFill="1" applyAlignment="1">
      <alignment vertical="center"/>
    </xf>
    <xf numFmtId="164" fontId="8" fillId="0" borderId="21" xfId="0" applyNumberFormat="1" applyFont="1" applyBorder="1" applyAlignment="1">
      <alignment vertical="center"/>
    </xf>
    <xf numFmtId="164" fontId="8" fillId="0" borderId="22" xfId="0" applyNumberFormat="1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28" fillId="34" borderId="10" xfId="0" applyFont="1" applyFill="1" applyBorder="1" applyAlignment="1">
      <alignment vertical="center"/>
    </xf>
    <xf numFmtId="0" fontId="9" fillId="0" borderId="24" xfId="0" applyFont="1" applyBorder="1" applyAlignment="1">
      <alignment vertical="center"/>
    </xf>
    <xf numFmtId="165" fontId="9" fillId="0" borderId="25" xfId="0" applyNumberFormat="1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165" fontId="9" fillId="0" borderId="28" xfId="0" applyNumberFormat="1" applyFont="1" applyBorder="1" applyAlignment="1">
      <alignment vertical="center"/>
    </xf>
    <xf numFmtId="164" fontId="8" fillId="0" borderId="30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3" fontId="9" fillId="0" borderId="25" xfId="0" applyNumberFormat="1" applyFont="1" applyBorder="1" applyAlignment="1">
      <alignment vertical="center"/>
    </xf>
    <xf numFmtId="3" fontId="9" fillId="0" borderId="28" xfId="0" applyNumberFormat="1" applyFont="1" applyBorder="1" applyAlignment="1">
      <alignment vertical="center"/>
    </xf>
    <xf numFmtId="164" fontId="8" fillId="0" borderId="0" xfId="0" applyNumberFormat="1" applyFont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3" fontId="9" fillId="0" borderId="21" xfId="0" applyNumberFormat="1" applyFont="1" applyBorder="1" applyAlignment="1">
      <alignment vertical="center"/>
    </xf>
    <xf numFmtId="3" fontId="9" fillId="0" borderId="22" xfId="0" applyNumberFormat="1" applyFont="1" applyBorder="1" applyAlignment="1">
      <alignment vertical="center"/>
    </xf>
    <xf numFmtId="3" fontId="9" fillId="0" borderId="30" xfId="0" applyNumberFormat="1" applyFont="1" applyBorder="1" applyAlignment="1">
      <alignment vertical="center"/>
    </xf>
    <xf numFmtId="164" fontId="8" fillId="0" borderId="25" xfId="0" applyNumberFormat="1" applyFont="1" applyBorder="1" applyAlignment="1">
      <alignment vertical="center"/>
    </xf>
    <xf numFmtId="164" fontId="8" fillId="0" borderId="28" xfId="0" applyNumberFormat="1" applyFont="1" applyBorder="1" applyAlignment="1">
      <alignment vertical="center"/>
    </xf>
    <xf numFmtId="0" fontId="30" fillId="33" borderId="10" xfId="0" applyFont="1" applyFill="1" applyBorder="1" applyAlignment="1">
      <alignment vertical="center"/>
    </xf>
    <xf numFmtId="0" fontId="30" fillId="33" borderId="10" xfId="0" applyFont="1" applyFill="1" applyBorder="1" applyAlignment="1">
      <alignment vertical="center" wrapText="1"/>
    </xf>
    <xf numFmtId="0" fontId="7" fillId="33" borderId="0" xfId="0" applyFont="1" applyFill="1" applyAlignment="1">
      <alignment horizontal="center" vertical="center"/>
    </xf>
    <xf numFmtId="0" fontId="27" fillId="33" borderId="11" xfId="0" applyFont="1" applyFill="1" applyBorder="1" applyAlignment="1">
      <alignment horizontal="center" vertical="center"/>
    </xf>
    <xf numFmtId="0" fontId="27" fillId="33" borderId="12" xfId="0" applyFont="1" applyFill="1" applyBorder="1" applyAlignment="1">
      <alignment horizontal="center" vertical="center"/>
    </xf>
    <xf numFmtId="0" fontId="27" fillId="33" borderId="13" xfId="0" applyFont="1" applyFill="1" applyBorder="1" applyAlignment="1">
      <alignment horizontal="center" vertical="center"/>
    </xf>
    <xf numFmtId="0" fontId="7" fillId="33" borderId="15" xfId="0" applyFont="1" applyFill="1" applyBorder="1" applyAlignment="1">
      <alignment horizontal="center" vertical="center"/>
    </xf>
    <xf numFmtId="0" fontId="7" fillId="33" borderId="16" xfId="0" applyFont="1" applyFill="1" applyBorder="1" applyAlignment="1">
      <alignment horizontal="center" vertical="center"/>
    </xf>
    <xf numFmtId="0" fontId="7" fillId="33" borderId="17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right" vertical="center"/>
    </xf>
    <xf numFmtId="3" fontId="7" fillId="0" borderId="13" xfId="0" applyNumberFormat="1" applyFont="1" applyBorder="1" applyAlignment="1">
      <alignment horizontal="right" vertical="center"/>
    </xf>
    <xf numFmtId="3" fontId="7" fillId="0" borderId="15" xfId="0" applyNumberFormat="1" applyFont="1" applyBorder="1" applyAlignment="1">
      <alignment horizontal="right" vertical="center"/>
    </xf>
    <xf numFmtId="166" fontId="9" fillId="0" borderId="21" xfId="0" applyNumberFormat="1" applyFont="1" applyBorder="1" applyAlignment="1">
      <alignment vertical="center"/>
    </xf>
    <xf numFmtId="166" fontId="9" fillId="0" borderId="22" xfId="0" applyNumberFormat="1" applyFont="1" applyBorder="1" applyAlignment="1">
      <alignment vertical="center"/>
    </xf>
    <xf numFmtId="166" fontId="9" fillId="0" borderId="3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28" fillId="0" borderId="0" xfId="0" applyFont="1" applyAlignment="1">
      <alignment vertical="top"/>
    </xf>
    <xf numFmtId="0" fontId="4" fillId="0" borderId="0" xfId="0" applyFont="1" applyAlignment="1">
      <alignment vertical="top"/>
    </xf>
    <xf numFmtId="165" fontId="28" fillId="34" borderId="31" xfId="0" applyNumberFormat="1" applyFont="1" applyFill="1" applyBorder="1" applyAlignment="1">
      <alignment vertical="center"/>
    </xf>
    <xf numFmtId="164" fontId="7" fillId="0" borderId="21" xfId="0" applyNumberFormat="1" applyFont="1" applyBorder="1" applyAlignment="1">
      <alignment horizontal="right" vertical="center"/>
    </xf>
    <xf numFmtId="164" fontId="7" fillId="0" borderId="22" xfId="0" applyNumberFormat="1" applyFont="1" applyBorder="1" applyAlignment="1">
      <alignment horizontal="right" vertical="center"/>
    </xf>
    <xf numFmtId="164" fontId="7" fillId="0" borderId="30" xfId="0" applyNumberFormat="1" applyFont="1" applyBorder="1" applyAlignment="1">
      <alignment horizontal="right" vertical="center"/>
    </xf>
    <xf numFmtId="3" fontId="9" fillId="0" borderId="20" xfId="0" applyNumberFormat="1" applyFont="1" applyBorder="1" applyAlignment="1">
      <alignment vertical="center"/>
    </xf>
    <xf numFmtId="3" fontId="7" fillId="0" borderId="32" xfId="0" applyNumberFormat="1" applyFont="1" applyBorder="1" applyAlignment="1">
      <alignment vertical="center"/>
    </xf>
    <xf numFmtId="3" fontId="9" fillId="0" borderId="19" xfId="0" applyNumberFormat="1" applyFont="1" applyBorder="1" applyAlignment="1">
      <alignment vertical="center"/>
    </xf>
    <xf numFmtId="3" fontId="9" fillId="0" borderId="29" xfId="0" applyNumberFormat="1" applyFont="1" applyBorder="1" applyAlignment="1">
      <alignment vertical="center"/>
    </xf>
    <xf numFmtId="3" fontId="9" fillId="0" borderId="32" xfId="0" applyNumberFormat="1" applyFont="1" applyBorder="1" applyAlignment="1">
      <alignment vertical="center"/>
    </xf>
    <xf numFmtId="3" fontId="7" fillId="0" borderId="22" xfId="0" applyNumberFormat="1" applyFont="1" applyBorder="1" applyAlignment="1">
      <alignment vertical="center"/>
    </xf>
    <xf numFmtId="0" fontId="25" fillId="0" borderId="0" xfId="0" applyFont="1"/>
    <xf numFmtId="3" fontId="3" fillId="0" borderId="21" xfId="0" applyNumberFormat="1" applyFont="1" applyBorder="1"/>
    <xf numFmtId="3" fontId="3" fillId="0" borderId="22" xfId="0" applyNumberFormat="1" applyFont="1" applyBorder="1"/>
    <xf numFmtId="3" fontId="3" fillId="0" borderId="30" xfId="0" applyNumberFormat="1" applyFont="1" applyBorder="1"/>
    <xf numFmtId="3" fontId="3" fillId="0" borderId="11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16" xfId="0" applyNumberFormat="1" applyFont="1" applyBorder="1" applyAlignment="1">
      <alignment horizontal="right" vertical="center"/>
    </xf>
    <xf numFmtId="0" fontId="9" fillId="0" borderId="32" xfId="0" applyFont="1" applyBorder="1" applyAlignment="1">
      <alignment vertical="center"/>
    </xf>
    <xf numFmtId="164" fontId="8" fillId="0" borderId="29" xfId="0" applyNumberFormat="1" applyFont="1" applyBorder="1" applyAlignment="1">
      <alignment vertical="center"/>
    </xf>
    <xf numFmtId="3" fontId="7" fillId="0" borderId="30" xfId="0" applyNumberFormat="1" applyFont="1" applyBorder="1" applyAlignment="1">
      <alignment vertical="center"/>
    </xf>
    <xf numFmtId="3" fontId="9" fillId="0" borderId="28" xfId="0" applyNumberFormat="1" applyFont="1" applyBorder="1"/>
    <xf numFmtId="3" fontId="9" fillId="0" borderId="33" xfId="0" applyNumberFormat="1" applyFont="1" applyBorder="1" applyAlignment="1">
      <alignment vertical="center"/>
    </xf>
    <xf numFmtId="3" fontId="0" fillId="0" borderId="0" xfId="0" applyNumberFormat="1"/>
    <xf numFmtId="3" fontId="3" fillId="0" borderId="0" xfId="0" applyNumberFormat="1" applyFont="1"/>
    <xf numFmtId="3" fontId="3" fillId="0" borderId="23" xfId="0" applyNumberFormat="1" applyFont="1" applyBorder="1"/>
    <xf numFmtId="3" fontId="3" fillId="0" borderId="32" xfId="0" applyNumberFormat="1" applyFont="1" applyBorder="1"/>
    <xf numFmtId="3" fontId="3" fillId="0" borderId="33" xfId="0" applyNumberFormat="1" applyFont="1" applyBorder="1"/>
    <xf numFmtId="16" fontId="9" fillId="0" borderId="0" xfId="0" applyNumberFormat="1" applyFont="1"/>
    <xf numFmtId="167" fontId="9" fillId="0" borderId="21" xfId="0" applyNumberFormat="1" applyFont="1" applyBorder="1" applyAlignment="1">
      <alignment vertical="center"/>
    </xf>
    <xf numFmtId="167" fontId="9" fillId="0" borderId="22" xfId="0" applyNumberFormat="1" applyFont="1" applyBorder="1" applyAlignment="1">
      <alignment vertical="center"/>
    </xf>
    <xf numFmtId="167" fontId="9" fillId="0" borderId="30" xfId="0" applyNumberFormat="1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9" fillId="0" borderId="21" xfId="0" applyNumberFormat="1" applyFont="1" applyBorder="1" applyAlignment="1">
      <alignment vertical="center"/>
    </xf>
    <xf numFmtId="164" fontId="9" fillId="0" borderId="22" xfId="0" applyNumberFormat="1" applyFont="1" applyBorder="1" applyAlignment="1">
      <alignment vertical="center"/>
    </xf>
    <xf numFmtId="164" fontId="9" fillId="0" borderId="30" xfId="0" applyNumberFormat="1" applyFont="1" applyBorder="1" applyAlignment="1">
      <alignment vertical="center"/>
    </xf>
    <xf numFmtId="164" fontId="2" fillId="0" borderId="25" xfId="0" applyNumberFormat="1" applyFont="1" applyBorder="1" applyAlignment="1">
      <alignment vertical="center"/>
    </xf>
    <xf numFmtId="164" fontId="2" fillId="0" borderId="21" xfId="0" applyNumberFormat="1" applyFont="1" applyBorder="1" applyAlignment="1">
      <alignment vertical="center"/>
    </xf>
    <xf numFmtId="167" fontId="9" fillId="0" borderId="0" xfId="0" applyNumberFormat="1" applyFont="1" applyAlignment="1">
      <alignment vertical="center"/>
    </xf>
    <xf numFmtId="3" fontId="2" fillId="0" borderId="30" xfId="0" applyNumberFormat="1" applyFont="1" applyBorder="1"/>
    <xf numFmtId="165" fontId="9" fillId="33" borderId="0" xfId="0" applyNumberFormat="1" applyFont="1" applyFill="1" applyAlignment="1">
      <alignment vertical="center"/>
    </xf>
    <xf numFmtId="165" fontId="28" fillId="34" borderId="34" xfId="0" applyNumberFormat="1" applyFont="1" applyFill="1" applyBorder="1" applyAlignment="1">
      <alignment vertical="center"/>
    </xf>
    <xf numFmtId="3" fontId="2" fillId="0" borderId="22" xfId="0" applyNumberFormat="1" applyFont="1" applyBorder="1" applyAlignment="1">
      <alignment vertical="center"/>
    </xf>
    <xf numFmtId="165" fontId="28" fillId="34" borderId="35" xfId="0" applyNumberFormat="1" applyFont="1" applyFill="1" applyBorder="1" applyAlignment="1">
      <alignment vertical="center"/>
    </xf>
    <xf numFmtId="3" fontId="2" fillId="0" borderId="21" xfId="0" applyNumberFormat="1" applyFont="1" applyBorder="1" applyAlignment="1">
      <alignment vertical="center"/>
    </xf>
    <xf numFmtId="165" fontId="9" fillId="33" borderId="32" xfId="0" applyNumberFormat="1" applyFont="1" applyFill="1" applyBorder="1" applyAlignment="1">
      <alignment vertical="center"/>
    </xf>
    <xf numFmtId="164" fontId="2" fillId="0" borderId="21" xfId="0" applyNumberFormat="1" applyFont="1" applyBorder="1" applyAlignment="1">
      <alignment horizontal="right" vertical="center"/>
    </xf>
    <xf numFmtId="3" fontId="2" fillId="0" borderId="23" xfId="0" applyNumberFormat="1" applyFont="1" applyBorder="1"/>
    <xf numFmtId="164" fontId="2" fillId="0" borderId="22" xfId="0" applyNumberFormat="1" applyFont="1" applyBorder="1" applyAlignment="1">
      <alignment horizontal="right" vertical="center"/>
    </xf>
    <xf numFmtId="3" fontId="2" fillId="0" borderId="32" xfId="0" applyNumberFormat="1" applyFont="1" applyBorder="1"/>
    <xf numFmtId="164" fontId="2" fillId="0" borderId="30" xfId="0" applyNumberFormat="1" applyFont="1" applyBorder="1" applyAlignment="1">
      <alignment horizontal="right" vertical="center"/>
    </xf>
    <xf numFmtId="3" fontId="2" fillId="0" borderId="33" xfId="0" applyNumberFormat="1" applyFont="1" applyBorder="1"/>
    <xf numFmtId="3" fontId="2" fillId="0" borderId="21" xfId="0" applyNumberFormat="1" applyFont="1" applyBorder="1"/>
    <xf numFmtId="3" fontId="2" fillId="0" borderId="22" xfId="0" applyNumberFormat="1" applyFont="1" applyBorder="1"/>
    <xf numFmtId="0" fontId="2" fillId="33" borderId="0" xfId="0" applyFont="1" applyFill="1" applyAlignment="1">
      <alignment horizontal="center" vertical="center"/>
    </xf>
    <xf numFmtId="0" fontId="28" fillId="34" borderId="36" xfId="0" applyFont="1" applyFill="1" applyBorder="1" applyAlignment="1">
      <alignment vertical="center"/>
    </xf>
    <xf numFmtId="0" fontId="28" fillId="34" borderId="37" xfId="0" applyFont="1" applyFill="1" applyBorder="1" applyAlignment="1">
      <alignment vertical="center"/>
    </xf>
    <xf numFmtId="3" fontId="2" fillId="0" borderId="23" xfId="0" applyNumberFormat="1" applyFont="1" applyBorder="1" applyAlignment="1">
      <alignment vertical="center"/>
    </xf>
    <xf numFmtId="0" fontId="28" fillId="34" borderId="11" xfId="0" applyFont="1" applyFill="1" applyBorder="1" applyAlignment="1">
      <alignment vertical="center"/>
    </xf>
    <xf numFmtId="165" fontId="28" fillId="34" borderId="21" xfId="0" applyNumberFormat="1" applyFont="1" applyFill="1" applyBorder="1" applyAlignment="1">
      <alignment vertical="center"/>
    </xf>
    <xf numFmtId="165" fontId="28" fillId="34" borderId="23" xfId="0" applyNumberFormat="1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167" fontId="2" fillId="0" borderId="0" xfId="0" applyNumberFormat="1" applyFont="1" applyAlignment="1">
      <alignment vertical="center"/>
    </xf>
    <xf numFmtId="167" fontId="2" fillId="0" borderId="21" xfId="0" applyNumberFormat="1" applyFont="1" applyBorder="1" applyAlignment="1">
      <alignment vertical="center"/>
    </xf>
    <xf numFmtId="167" fontId="2" fillId="0" borderId="22" xfId="0" applyNumberFormat="1" applyFont="1" applyBorder="1" applyAlignment="1">
      <alignment vertical="center"/>
    </xf>
    <xf numFmtId="0" fontId="33" fillId="0" borderId="0" xfId="42"/>
    <xf numFmtId="3" fontId="2" fillId="0" borderId="20" xfId="0" applyNumberFormat="1" applyFont="1" applyBorder="1"/>
    <xf numFmtId="0" fontId="0" fillId="0" borderId="22" xfId="0" applyBorder="1"/>
    <xf numFmtId="0" fontId="9" fillId="0" borderId="22" xfId="0" applyFont="1" applyBorder="1"/>
    <xf numFmtId="0" fontId="0" fillId="0" borderId="28" xfId="0" applyBorder="1"/>
    <xf numFmtId="3" fontId="0" fillId="0" borderId="28" xfId="0" applyNumberFormat="1" applyBorder="1"/>
    <xf numFmtId="0" fontId="9" fillId="0" borderId="28" xfId="0" applyFont="1" applyBorder="1"/>
    <xf numFmtId="164" fontId="8" fillId="0" borderId="20" xfId="0" applyNumberFormat="1" applyFont="1" applyBorder="1" applyAlignment="1">
      <alignment vertical="center"/>
    </xf>
    <xf numFmtId="3" fontId="2" fillId="0" borderId="30" xfId="0" applyNumberFormat="1" applyFont="1" applyBorder="1" applyAlignment="1">
      <alignment vertical="center"/>
    </xf>
    <xf numFmtId="164" fontId="2" fillId="0" borderId="21" xfId="0" applyNumberFormat="1" applyFont="1" applyFill="1" applyBorder="1" applyAlignment="1">
      <alignment vertical="center"/>
    </xf>
    <xf numFmtId="164" fontId="9" fillId="0" borderId="22" xfId="0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0" xfId="0" applyBorder="1"/>
    <xf numFmtId="3" fontId="0" fillId="0" borderId="0" xfId="0" applyNumberFormat="1" applyBorder="1"/>
    <xf numFmtId="165" fontId="9" fillId="33" borderId="0" xfId="0" applyNumberFormat="1" applyFont="1" applyFill="1" applyBorder="1" applyAlignment="1">
      <alignment vertical="center"/>
    </xf>
    <xf numFmtId="0" fontId="0" fillId="35" borderId="0" xfId="0" applyFill="1" applyAlignment="1">
      <alignment horizontal="left" vertical="top" wrapText="1"/>
    </xf>
    <xf numFmtId="0" fontId="34" fillId="0" borderId="2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7191720C-4606-4061-9CB3-F3529CBC5EDE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EF871D"/>
      <color rgb="FF6F9B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/>
              <a:t>Aantal bedrijven per kwartaal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LID4096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1"/>
          <c:tx>
            <c:strRef>
              <c:f>Kwartaalcijfers!$D$2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Kwartaalcijfers!$A$4:$A$7</c:f>
              <c:strCache>
                <c:ptCount val="4"/>
                <c:pt idx="0">
                  <c:v>1e kwartaal</c:v>
                </c:pt>
                <c:pt idx="1">
                  <c:v>2e kwartaal</c:v>
                </c:pt>
                <c:pt idx="2">
                  <c:v>3e kwartaal</c:v>
                </c:pt>
                <c:pt idx="3">
                  <c:v>4e kwartaal</c:v>
                </c:pt>
              </c:strCache>
            </c:strRef>
          </c:cat>
          <c:val>
            <c:numRef>
              <c:f>Kwartaalcijfers!$D$4:$D$7</c:f>
              <c:numCache>
                <c:formatCode>#,##0</c:formatCode>
                <c:ptCount val="4"/>
                <c:pt idx="0">
                  <c:v>27675</c:v>
                </c:pt>
                <c:pt idx="1">
                  <c:v>27825</c:v>
                </c:pt>
                <c:pt idx="2">
                  <c:v>28155</c:v>
                </c:pt>
                <c:pt idx="3">
                  <c:v>28490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EA-4F20-B308-7E7F6A74C366}"/>
            </c:ext>
          </c:extLst>
        </c:ser>
        <c:ser>
          <c:idx val="1"/>
          <c:order val="2"/>
          <c:tx>
            <c:strRef>
              <c:f>Kwartaalcijfers!$F$2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Kwartaalcijfers!$A$4:$A$7</c:f>
              <c:strCache>
                <c:ptCount val="4"/>
                <c:pt idx="0">
                  <c:v>1e kwartaal</c:v>
                </c:pt>
                <c:pt idx="1">
                  <c:v>2e kwartaal</c:v>
                </c:pt>
                <c:pt idx="2">
                  <c:v>3e kwartaal</c:v>
                </c:pt>
                <c:pt idx="3">
                  <c:v>4e kwartaal</c:v>
                </c:pt>
              </c:strCache>
            </c:strRef>
          </c:cat>
          <c:val>
            <c:numRef>
              <c:f>Kwartaalcijfers!$F$4:$F$7</c:f>
              <c:numCache>
                <c:formatCode>#,##0</c:formatCode>
                <c:ptCount val="4"/>
                <c:pt idx="0">
                  <c:v>28920</c:v>
                </c:pt>
                <c:pt idx="1">
                  <c:v>29190</c:v>
                </c:pt>
                <c:pt idx="2">
                  <c:v>29385</c:v>
                </c:pt>
                <c:pt idx="3">
                  <c:v>29855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EA-4F20-B308-7E7F6A74C366}"/>
            </c:ext>
          </c:extLst>
        </c:ser>
        <c:ser>
          <c:idx val="2"/>
          <c:order val="3"/>
          <c:tx>
            <c:strRef>
              <c:f>Kwartaalcijfers!$H$2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Kwartaalcijfers!$H$4:$H$7</c:f>
              <c:numCache>
                <c:formatCode>#,##0</c:formatCode>
                <c:ptCount val="4"/>
                <c:pt idx="0">
                  <c:v>30110</c:v>
                </c:pt>
                <c:pt idx="1">
                  <c:v>30135</c:v>
                </c:pt>
                <c:pt idx="2">
                  <c:v>30310</c:v>
                </c:pt>
                <c:pt idx="3">
                  <c:v>30575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EA-4F20-B308-7E7F6A74C366}"/>
            </c:ext>
          </c:extLst>
        </c:ser>
        <c:ser>
          <c:idx val="4"/>
          <c:order val="4"/>
          <c:tx>
            <c:strRef>
              <c:f>Kwartaalcijfers!$J$2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Kwartaalcijfers!$J$4:$J$7</c:f>
              <c:numCache>
                <c:formatCode>#,##0</c:formatCode>
                <c:ptCount val="4"/>
                <c:pt idx="0">
                  <c:v>30660</c:v>
                </c:pt>
                <c:pt idx="1">
                  <c:v>30755</c:v>
                </c:pt>
                <c:pt idx="2">
                  <c:v>31050</c:v>
                </c:pt>
                <c:pt idx="3">
                  <c:v>31290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F-47A7-AC3C-3BE84CA6E9E7}"/>
            </c:ext>
          </c:extLst>
        </c:ser>
        <c:ser>
          <c:idx val="5"/>
          <c:order val="5"/>
          <c:tx>
            <c:strRef>
              <c:f>Kwartaalcijfers!$L$2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Kwartaalcijfers!$L$4:$L$7</c:f>
              <c:numCache>
                <c:formatCode>#,##0</c:formatCode>
                <c:ptCount val="4"/>
                <c:pt idx="0">
                  <c:v>31555</c:v>
                </c:pt>
                <c:pt idx="1">
                  <c:v>31555</c:v>
                </c:pt>
                <c:pt idx="2">
                  <c:v>31750</c:v>
                </c:pt>
                <c:pt idx="3">
                  <c:v>31920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AE-4208-8DF4-3D961D702DAB}"/>
            </c:ext>
          </c:extLst>
        </c:ser>
        <c:ser>
          <c:idx val="6"/>
          <c:order val="6"/>
          <c:tx>
            <c:strRef>
              <c:f>Kwartaalcijfers!$N$2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Kwartaalcijfers!$N$4:$N$7</c:f>
              <c:numCache>
                <c:formatCode>#,##0</c:formatCode>
                <c:ptCount val="4"/>
                <c:pt idx="0">
                  <c:v>32060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6A-4718-9F0C-6A8CD04DD47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37413704"/>
        <c:axId val="237406256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Kwartaalcijfers!$B$2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Verdana" panose="020B0604030504040204" pitchFamily="34" charset="0"/>
                          <a:ea typeface="Verdana" panose="020B0604030504040204" pitchFamily="34" charset="0"/>
                          <a:cs typeface="Verdana" panose="020B0604030504040204" pitchFamily="34" charset="0"/>
                        </a:defRPr>
                      </a:pPr>
                      <a:endParaRPr lang="LID4096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Kwartaalcijfers!$A$4:$A$7</c15:sqref>
                        </c15:formulaRef>
                      </c:ext>
                    </c:extLst>
                    <c:strCache>
                      <c:ptCount val="4"/>
                      <c:pt idx="0">
                        <c:v>1e kwartaal</c:v>
                      </c:pt>
                      <c:pt idx="1">
                        <c:v>2e kwartaal</c:v>
                      </c:pt>
                      <c:pt idx="2">
                        <c:v>3e kwartaal</c:v>
                      </c:pt>
                      <c:pt idx="3">
                        <c:v>4e kwartaal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Kwartaalcijfers!$B$4:$B$7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26965</c:v>
                      </c:pt>
                      <c:pt idx="1">
                        <c:v>27015</c:v>
                      </c:pt>
                      <c:pt idx="2">
                        <c:v>27140</c:v>
                      </c:pt>
                      <c:pt idx="3">
                        <c:v>27480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DEA-4F20-B308-7E7F6A74C366}"/>
                  </c:ext>
                </c:extLst>
              </c15:ser>
            </c15:filteredBarSeries>
          </c:ext>
        </c:extLst>
      </c:barChart>
      <c:catAx>
        <c:axId val="2374137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LID4096"/>
          </a:p>
        </c:txPr>
        <c:crossAx val="237406256"/>
        <c:crosses val="autoZero"/>
        <c:auto val="1"/>
        <c:lblAlgn val="ctr"/>
        <c:lblOffset val="100"/>
        <c:noMultiLvlLbl val="0"/>
      </c:catAx>
      <c:valAx>
        <c:axId val="23740625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102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LID4096"/>
          </a:p>
        </c:txPr>
        <c:crossAx val="237413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LID4096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/>
              <a:t>Aantal bedrijven met 1 wp, per kwartaal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LID4096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1"/>
          <c:tx>
            <c:strRef>
              <c:f>Kwartaalcijfers!$D$18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Kwartaalcijfers!$A$20:$A$23</c:f>
              <c:strCache>
                <c:ptCount val="4"/>
                <c:pt idx="0">
                  <c:v>1e kwartaal</c:v>
                </c:pt>
                <c:pt idx="1">
                  <c:v>2e kwartaal</c:v>
                </c:pt>
                <c:pt idx="2">
                  <c:v>3e kwartaal</c:v>
                </c:pt>
                <c:pt idx="3">
                  <c:v>4e kwartaal</c:v>
                </c:pt>
              </c:strCache>
            </c:strRef>
          </c:cat>
          <c:val>
            <c:numRef>
              <c:f>Kwartaalcijfers!$D$20:$D$23</c:f>
              <c:numCache>
                <c:formatCode>#,##0</c:formatCode>
                <c:ptCount val="4"/>
                <c:pt idx="0">
                  <c:v>21340</c:v>
                </c:pt>
                <c:pt idx="1">
                  <c:v>21455</c:v>
                </c:pt>
                <c:pt idx="2">
                  <c:v>21815</c:v>
                </c:pt>
                <c:pt idx="3">
                  <c:v>22185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96-4394-A045-92AC6F78AD9B}"/>
            </c:ext>
          </c:extLst>
        </c:ser>
        <c:ser>
          <c:idx val="1"/>
          <c:order val="2"/>
          <c:tx>
            <c:strRef>
              <c:f>Kwartaalcijfers!$F$18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096-4394-A045-92AC6F78AD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Kwartaalcijfers!$A$20:$A$23</c:f>
              <c:strCache>
                <c:ptCount val="4"/>
                <c:pt idx="0">
                  <c:v>1e kwartaal</c:v>
                </c:pt>
                <c:pt idx="1">
                  <c:v>2e kwartaal</c:v>
                </c:pt>
                <c:pt idx="2">
                  <c:v>3e kwartaal</c:v>
                </c:pt>
                <c:pt idx="3">
                  <c:v>4e kwartaal</c:v>
                </c:pt>
              </c:strCache>
            </c:strRef>
          </c:cat>
          <c:val>
            <c:numRef>
              <c:f>Kwartaalcijfers!$F$20:$F$23</c:f>
              <c:numCache>
                <c:formatCode>#,##0</c:formatCode>
                <c:ptCount val="4"/>
                <c:pt idx="0">
                  <c:v>22530</c:v>
                </c:pt>
                <c:pt idx="1">
                  <c:v>22885</c:v>
                </c:pt>
                <c:pt idx="2">
                  <c:v>23140</c:v>
                </c:pt>
                <c:pt idx="3">
                  <c:v>23595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96-4394-A045-92AC6F78AD9B}"/>
            </c:ext>
          </c:extLst>
        </c:ser>
        <c:ser>
          <c:idx val="2"/>
          <c:order val="3"/>
          <c:tx>
            <c:strRef>
              <c:f>Kwartaalcijfers!$H$18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Kwartaalcijfers!$H$20:$H$23</c:f>
              <c:numCache>
                <c:formatCode>#,##0</c:formatCode>
                <c:ptCount val="4"/>
                <c:pt idx="0">
                  <c:v>23895</c:v>
                </c:pt>
                <c:pt idx="1">
                  <c:v>23945</c:v>
                </c:pt>
                <c:pt idx="2">
                  <c:v>24155</c:v>
                </c:pt>
                <c:pt idx="3">
                  <c:v>24445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096-4394-A045-92AC6F78AD9B}"/>
            </c:ext>
          </c:extLst>
        </c:ser>
        <c:ser>
          <c:idx val="4"/>
          <c:order val="4"/>
          <c:tx>
            <c:strRef>
              <c:f>Kwartaalcijfers!$J$18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Kwartaalcijfers!$J$20:$J$23</c:f>
              <c:numCache>
                <c:formatCode>#,##0</c:formatCode>
                <c:ptCount val="4"/>
                <c:pt idx="0">
                  <c:v>24565</c:v>
                </c:pt>
                <c:pt idx="1">
                  <c:v>24670</c:v>
                </c:pt>
                <c:pt idx="2">
                  <c:v>25045</c:v>
                </c:pt>
                <c:pt idx="3">
                  <c:v>25295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16-4313-81AD-B4F8A3682B2F}"/>
            </c:ext>
          </c:extLst>
        </c:ser>
        <c:ser>
          <c:idx val="5"/>
          <c:order val="5"/>
          <c:tx>
            <c:strRef>
              <c:f>Kwartaalcijfers!$L$18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Kwartaalcijfers!$L$20:$L$23</c:f>
              <c:numCache>
                <c:formatCode>#,##0</c:formatCode>
                <c:ptCount val="4"/>
                <c:pt idx="0">
                  <c:v>25555</c:v>
                </c:pt>
                <c:pt idx="1">
                  <c:v>25575</c:v>
                </c:pt>
                <c:pt idx="2">
                  <c:v>25810</c:v>
                </c:pt>
                <c:pt idx="3">
                  <c:v>26010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95-488C-9098-F361477BB747}"/>
            </c:ext>
          </c:extLst>
        </c:ser>
        <c:ser>
          <c:idx val="6"/>
          <c:order val="6"/>
          <c:tx>
            <c:strRef>
              <c:f>Kwartaalcijfers!$N$18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Kwartaalcijfers!$N$20:$N$23</c:f>
              <c:numCache>
                <c:formatCode>#,##0</c:formatCode>
                <c:ptCount val="4"/>
                <c:pt idx="0">
                  <c:v>26135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1B-409E-BECC-9BD8B44334B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37407824"/>
        <c:axId val="237408216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Kwartaalcijfers!$B$18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Verdana" panose="020B0604030504040204" pitchFamily="34" charset="0"/>
                          <a:ea typeface="Verdana" panose="020B0604030504040204" pitchFamily="34" charset="0"/>
                          <a:cs typeface="Verdana" panose="020B0604030504040204" pitchFamily="34" charset="0"/>
                        </a:defRPr>
                      </a:pPr>
                      <a:endParaRPr lang="LID4096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Kwartaalcijfers!$A$20:$A$23</c15:sqref>
                        </c15:formulaRef>
                      </c:ext>
                    </c:extLst>
                    <c:strCache>
                      <c:ptCount val="4"/>
                      <c:pt idx="0">
                        <c:v>1e kwartaal</c:v>
                      </c:pt>
                      <c:pt idx="1">
                        <c:v>2e kwartaal</c:v>
                      </c:pt>
                      <c:pt idx="2">
                        <c:v>3e kwartaal</c:v>
                      </c:pt>
                      <c:pt idx="3">
                        <c:v>4e kwartaal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Kwartaalcijfers!$B$20:$B$23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20655</c:v>
                      </c:pt>
                      <c:pt idx="1">
                        <c:v>20655</c:v>
                      </c:pt>
                      <c:pt idx="2">
                        <c:v>20775</c:v>
                      </c:pt>
                      <c:pt idx="3">
                        <c:v>21105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4096-4394-A045-92AC6F78AD9B}"/>
                  </c:ext>
                </c:extLst>
              </c15:ser>
            </c15:filteredBarSeries>
          </c:ext>
        </c:extLst>
      </c:barChart>
      <c:catAx>
        <c:axId val="2374078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LID4096"/>
          </a:p>
        </c:txPr>
        <c:crossAx val="237408216"/>
        <c:crosses val="autoZero"/>
        <c:auto val="1"/>
        <c:lblAlgn val="ctr"/>
        <c:lblOffset val="100"/>
        <c:noMultiLvlLbl val="0"/>
      </c:catAx>
      <c:valAx>
        <c:axId val="23740821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102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LID4096"/>
          </a:p>
        </c:txPr>
        <c:crossAx val="23740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LID4096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/>
              <a:t>Aantal bedrijven met meer dan 1 wp, per kwartaal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LID4096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1"/>
          <c:tx>
            <c:strRef>
              <c:f>Kwartaalcijfers!$D$37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Kwartaalcijfers!$A$20:$A$23</c:f>
              <c:strCache>
                <c:ptCount val="4"/>
                <c:pt idx="0">
                  <c:v>1e kwartaal</c:v>
                </c:pt>
                <c:pt idx="1">
                  <c:v>2e kwartaal</c:v>
                </c:pt>
                <c:pt idx="2">
                  <c:v>3e kwartaal</c:v>
                </c:pt>
                <c:pt idx="3">
                  <c:v>4e kwartaal</c:v>
                </c:pt>
              </c:strCache>
            </c:strRef>
          </c:cat>
          <c:val>
            <c:numRef>
              <c:f>Kwartaalcijfers!$D$39:$D$42</c:f>
              <c:numCache>
                <c:formatCode>#,##0</c:formatCode>
                <c:ptCount val="4"/>
                <c:pt idx="0">
                  <c:v>6335</c:v>
                </c:pt>
                <c:pt idx="1">
                  <c:v>6370</c:v>
                </c:pt>
                <c:pt idx="2">
                  <c:v>6340</c:v>
                </c:pt>
                <c:pt idx="3">
                  <c:v>6305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4E-4832-879D-950DFF7B25C6}"/>
            </c:ext>
          </c:extLst>
        </c:ser>
        <c:ser>
          <c:idx val="1"/>
          <c:order val="2"/>
          <c:tx>
            <c:strRef>
              <c:f>Kwartaalcijfers!$F$37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4E-4832-879D-950DFF7B25C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Kwartaalcijfers!$A$20:$A$23</c:f>
              <c:strCache>
                <c:ptCount val="4"/>
                <c:pt idx="0">
                  <c:v>1e kwartaal</c:v>
                </c:pt>
                <c:pt idx="1">
                  <c:v>2e kwartaal</c:v>
                </c:pt>
                <c:pt idx="2">
                  <c:v>3e kwartaal</c:v>
                </c:pt>
                <c:pt idx="3">
                  <c:v>4e kwartaal</c:v>
                </c:pt>
              </c:strCache>
            </c:strRef>
          </c:cat>
          <c:val>
            <c:numRef>
              <c:f>Kwartaalcijfers!$F$39:$F$42</c:f>
              <c:numCache>
                <c:formatCode>#,##0</c:formatCode>
                <c:ptCount val="4"/>
                <c:pt idx="0">
                  <c:v>6390</c:v>
                </c:pt>
                <c:pt idx="1">
                  <c:v>6305</c:v>
                </c:pt>
                <c:pt idx="2">
                  <c:v>6245</c:v>
                </c:pt>
                <c:pt idx="3">
                  <c:v>6260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4E-4832-879D-950DFF7B25C6}"/>
            </c:ext>
          </c:extLst>
        </c:ser>
        <c:ser>
          <c:idx val="2"/>
          <c:order val="3"/>
          <c:tx>
            <c:strRef>
              <c:f>Kwartaalcijfers!$H$37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Kwartaalcijfers!$H$39:$H$42</c:f>
              <c:numCache>
                <c:formatCode>#,##0</c:formatCode>
                <c:ptCount val="4"/>
                <c:pt idx="0">
                  <c:v>6215</c:v>
                </c:pt>
                <c:pt idx="1">
                  <c:v>6190</c:v>
                </c:pt>
                <c:pt idx="2">
                  <c:v>6155</c:v>
                </c:pt>
                <c:pt idx="3">
                  <c:v>6130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4E-4832-879D-950DFF7B25C6}"/>
            </c:ext>
          </c:extLst>
        </c:ser>
        <c:ser>
          <c:idx val="4"/>
          <c:order val="4"/>
          <c:tx>
            <c:strRef>
              <c:f>Kwartaalcijfers!$J$37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Kwartaalcijfers!$J$39:$J$42</c:f>
              <c:numCache>
                <c:formatCode>#,##0</c:formatCode>
                <c:ptCount val="4"/>
                <c:pt idx="0">
                  <c:v>6095</c:v>
                </c:pt>
                <c:pt idx="1">
                  <c:v>6085</c:v>
                </c:pt>
                <c:pt idx="2">
                  <c:v>6005</c:v>
                </c:pt>
                <c:pt idx="3">
                  <c:v>5995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DA-43B8-BC49-048D918336F3}"/>
            </c:ext>
          </c:extLst>
        </c:ser>
        <c:ser>
          <c:idx val="5"/>
          <c:order val="5"/>
          <c:tx>
            <c:strRef>
              <c:f>Kwartaalcijfers!$L$37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Kwartaalcijfers!$L$39:$L$42</c:f>
              <c:numCache>
                <c:formatCode>#,##0</c:formatCode>
                <c:ptCount val="4"/>
                <c:pt idx="0">
                  <c:v>6000</c:v>
                </c:pt>
                <c:pt idx="1">
                  <c:v>5980</c:v>
                </c:pt>
                <c:pt idx="2">
                  <c:v>5940</c:v>
                </c:pt>
                <c:pt idx="3">
                  <c:v>5910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CF-41A6-890D-0C24BA064CD4}"/>
            </c:ext>
          </c:extLst>
        </c:ser>
        <c:ser>
          <c:idx val="6"/>
          <c:order val="6"/>
          <c:tx>
            <c:strRef>
              <c:f>Kwartaalcijfers!$N$37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Kwartaalcijfers!$N$39:$N$42</c:f>
              <c:numCache>
                <c:formatCode>#,##0</c:formatCode>
                <c:ptCount val="4"/>
                <c:pt idx="0">
                  <c:v>5925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26-48E9-A24C-BDB6137B1BF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26390200"/>
        <c:axId val="126390984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Kwartaalcijfers!$B$37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Verdana" panose="020B0604030504040204" pitchFamily="34" charset="0"/>
                          <a:ea typeface="Verdana" panose="020B0604030504040204" pitchFamily="34" charset="0"/>
                          <a:cs typeface="Verdana" panose="020B0604030504040204" pitchFamily="34" charset="0"/>
                        </a:defRPr>
                      </a:pPr>
                      <a:endParaRPr lang="LID4096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Kwartaalcijfers!$A$20:$A$23</c15:sqref>
                        </c15:formulaRef>
                      </c:ext>
                    </c:extLst>
                    <c:strCache>
                      <c:ptCount val="4"/>
                      <c:pt idx="0">
                        <c:v>1e kwartaal</c:v>
                      </c:pt>
                      <c:pt idx="1">
                        <c:v>2e kwartaal</c:v>
                      </c:pt>
                      <c:pt idx="2">
                        <c:v>3e kwartaal</c:v>
                      </c:pt>
                      <c:pt idx="3">
                        <c:v>4e kwartaal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Kwartaalcijfers!$B$39:$B$42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6310</c:v>
                      </c:pt>
                      <c:pt idx="1">
                        <c:v>6360</c:v>
                      </c:pt>
                      <c:pt idx="2">
                        <c:v>6365</c:v>
                      </c:pt>
                      <c:pt idx="3">
                        <c:v>6375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C4E-4832-879D-950DFF7B25C6}"/>
                  </c:ext>
                </c:extLst>
              </c15:ser>
            </c15:filteredBarSeries>
          </c:ext>
        </c:extLst>
      </c:barChart>
      <c:catAx>
        <c:axId val="1263902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LID4096"/>
          </a:p>
        </c:txPr>
        <c:crossAx val="126390984"/>
        <c:crosses val="autoZero"/>
        <c:auto val="1"/>
        <c:lblAlgn val="ctr"/>
        <c:lblOffset val="100"/>
        <c:noMultiLvlLbl val="0"/>
      </c:catAx>
      <c:valAx>
        <c:axId val="12639098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102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LID4096"/>
          </a:p>
        </c:txPr>
        <c:crossAx val="126390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LID4096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/>
              <a:t>Omzet</a:t>
            </a:r>
            <a:r>
              <a:rPr lang="en-US" baseline="0"/>
              <a:t> excl BTW </a:t>
            </a:r>
            <a:r>
              <a:rPr lang="en-US"/>
              <a:t>per kwartaal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LID4096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1"/>
          <c:tx>
            <c:strRef>
              <c:f>Kwartaalcijfers!$D$54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Kwartaalcijfers!$A$20:$A$23</c:f>
              <c:strCache>
                <c:ptCount val="4"/>
                <c:pt idx="0">
                  <c:v>1e kwartaal</c:v>
                </c:pt>
                <c:pt idx="1">
                  <c:v>2e kwartaal</c:v>
                </c:pt>
                <c:pt idx="2">
                  <c:v>3e kwartaal</c:v>
                </c:pt>
                <c:pt idx="3">
                  <c:v>4e kwartaal</c:v>
                </c:pt>
              </c:strCache>
            </c:strRef>
          </c:cat>
          <c:val>
            <c:numRef>
              <c:f>Kwartaalcijfers!$D$56:$D$59</c:f>
              <c:numCache>
                <c:formatCode>_ [$€-413]\ * #,##0_ ;_ [$€-413]\ * \-#,##0_ ;_ [$€-413]\ * "-"_ ;_ @_ </c:formatCode>
                <c:ptCount val="4"/>
                <c:pt idx="0">
                  <c:v>383061201</c:v>
                </c:pt>
                <c:pt idx="1">
                  <c:v>322048428</c:v>
                </c:pt>
                <c:pt idx="2">
                  <c:v>436260514</c:v>
                </c:pt>
                <c:pt idx="3">
                  <c:v>390823716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88-49C8-BF53-49CCED76FDA4}"/>
            </c:ext>
          </c:extLst>
        </c:ser>
        <c:ser>
          <c:idx val="1"/>
          <c:order val="2"/>
          <c:tx>
            <c:strRef>
              <c:f>Kwartaalcijfers!$F$54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D88-49C8-BF53-49CCED76FD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Kwartaalcijfers!$A$20:$A$23</c:f>
              <c:strCache>
                <c:ptCount val="4"/>
                <c:pt idx="0">
                  <c:v>1e kwartaal</c:v>
                </c:pt>
                <c:pt idx="1">
                  <c:v>2e kwartaal</c:v>
                </c:pt>
                <c:pt idx="2">
                  <c:v>3e kwartaal</c:v>
                </c:pt>
                <c:pt idx="3">
                  <c:v>4e kwartaal</c:v>
                </c:pt>
              </c:strCache>
            </c:strRef>
          </c:cat>
          <c:val>
            <c:numRef>
              <c:f>Kwartaalcijfers!$F$56:$F$59</c:f>
              <c:numCache>
                <c:formatCode>_ [$€-413]\ * #,##0_ ;_ [$€-413]\ * \-#,##0_ ;_ [$€-413]\ * "-"_ ;_ @_ </c:formatCode>
                <c:ptCount val="4"/>
                <c:pt idx="0">
                  <c:v>245881678</c:v>
                </c:pt>
                <c:pt idx="1">
                  <c:v>452519928</c:v>
                </c:pt>
                <c:pt idx="2">
                  <c:v>473668890</c:v>
                </c:pt>
                <c:pt idx="3">
                  <c:v>450056239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88-49C8-BF53-49CCED76FDA4}"/>
            </c:ext>
          </c:extLst>
        </c:ser>
        <c:ser>
          <c:idx val="2"/>
          <c:order val="3"/>
          <c:tx>
            <c:strRef>
              <c:f>Kwartaalcijfers!$H$54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Kwartaalcijfers!$H$56:$H$59</c:f>
              <c:numCache>
                <c:formatCode>_ [$€-413]\ * #,##0_ ;_ [$€-413]\ * \-#,##0_ ;_ [$€-413]\ * "-"_ ;_ @_ </c:formatCode>
                <c:ptCount val="4"/>
                <c:pt idx="0">
                  <c:v>436165564</c:v>
                </c:pt>
                <c:pt idx="1">
                  <c:v>503348424</c:v>
                </c:pt>
                <c:pt idx="2">
                  <c:v>500395997</c:v>
                </c:pt>
                <c:pt idx="3">
                  <c:v>545682707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D88-49C8-BF53-49CCED76FDA4}"/>
            </c:ext>
          </c:extLst>
        </c:ser>
        <c:ser>
          <c:idx val="4"/>
          <c:order val="4"/>
          <c:tx>
            <c:strRef>
              <c:f>Kwartaalcijfers!$J$54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Kwartaalcijfers!$J$56:$J$59</c:f>
              <c:numCache>
                <c:formatCode>_ [$€-413]\ * #,##0_ ;_ [$€-413]\ * \-#,##0_ ;_ [$€-413]\ * "-"_ ;_ @_ </c:formatCode>
                <c:ptCount val="4"/>
                <c:pt idx="0">
                  <c:v>497618192</c:v>
                </c:pt>
                <c:pt idx="1">
                  <c:v>546727215</c:v>
                </c:pt>
                <c:pt idx="2">
                  <c:v>540965198</c:v>
                </c:pt>
                <c:pt idx="3">
                  <c:v>580772829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19-472B-BB56-439BE975A6B3}"/>
            </c:ext>
          </c:extLst>
        </c:ser>
        <c:ser>
          <c:idx val="5"/>
          <c:order val="5"/>
          <c:tx>
            <c:strRef>
              <c:f>Kwartaalcijfers!$L$54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Kwartaalcijfers!$L$56:$L$59</c:f>
              <c:numCache>
                <c:formatCode>_ [$€-413]\ * #,##0_ ;_ [$€-413]\ * \-#,##0_ ;_ [$€-413]\ * "-"_ ;_ @_ </c:formatCode>
                <c:ptCount val="4"/>
                <c:pt idx="0">
                  <c:v>541924431</c:v>
                </c:pt>
                <c:pt idx="1">
                  <c:v>582340484</c:v>
                </c:pt>
                <c:pt idx="2">
                  <c:v>576639967</c:v>
                </c:pt>
                <c:pt idx="3">
                  <c:v>625051434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94-4A3C-A4EE-604BFEBBB9B2}"/>
            </c:ext>
          </c:extLst>
        </c:ser>
        <c:ser>
          <c:idx val="6"/>
          <c:order val="6"/>
          <c:tx>
            <c:strRef>
              <c:f>Kwartaalcijfers!$N$54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Kwartaalcijfers!$N$56:$N$59</c:f>
              <c:numCache>
                <c:formatCode>_ [$€-413]\ * #,##0_ ;_ [$€-413]\ * \-#,##0_ ;_ [$€-413]\ * "-"_ ;_ @_ </c:formatCode>
                <c:ptCount val="4"/>
                <c:pt idx="0">
                  <c:v>564066970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D8-48A7-B082-83B3B62A9F0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428317872"/>
        <c:axId val="428320224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Kwartaalcijfers!$B$54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Verdana" panose="020B0604030504040204" pitchFamily="34" charset="0"/>
                          <a:ea typeface="Verdana" panose="020B0604030504040204" pitchFamily="34" charset="0"/>
                          <a:cs typeface="Verdana" panose="020B0604030504040204" pitchFamily="34" charset="0"/>
                        </a:defRPr>
                      </a:pPr>
                      <a:endParaRPr lang="LID4096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Kwartaalcijfers!$A$20:$A$23</c15:sqref>
                        </c15:formulaRef>
                      </c:ext>
                    </c:extLst>
                    <c:strCache>
                      <c:ptCount val="4"/>
                      <c:pt idx="0">
                        <c:v>1e kwartaal</c:v>
                      </c:pt>
                      <c:pt idx="1">
                        <c:v>2e kwartaal</c:v>
                      </c:pt>
                      <c:pt idx="2">
                        <c:v>3e kwartaal</c:v>
                      </c:pt>
                      <c:pt idx="3">
                        <c:v>4e kwartaal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Kwartaalcijfers!$B$56:$B$59</c15:sqref>
                        </c15:formulaRef>
                      </c:ext>
                    </c:extLst>
                    <c:numCache>
                      <c:formatCode>"€"\ #,##0</c:formatCode>
                      <c:ptCount val="4"/>
                      <c:pt idx="0">
                        <c:v>421260219</c:v>
                      </c:pt>
                      <c:pt idx="1">
                        <c:v>454287883</c:v>
                      </c:pt>
                      <c:pt idx="2">
                        <c:v>443394926</c:v>
                      </c:pt>
                      <c:pt idx="3">
                        <c:v>481285487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D88-49C8-BF53-49CCED76FDA4}"/>
                  </c:ext>
                </c:extLst>
              </c15:ser>
            </c15:filteredBarSeries>
          </c:ext>
        </c:extLst>
      </c:barChart>
      <c:catAx>
        <c:axId val="4283178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LID4096"/>
          </a:p>
        </c:txPr>
        <c:crossAx val="428320224"/>
        <c:crosses val="autoZero"/>
        <c:auto val="1"/>
        <c:lblAlgn val="ctr"/>
        <c:lblOffset val="100"/>
        <c:noMultiLvlLbl val="0"/>
      </c:catAx>
      <c:valAx>
        <c:axId val="42832022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[$€-413]\ * #,##0_ ;_ [$€-413]\ * \-#,##0_ ;_ [$€-413]\ * &quot;-&quot;_ ;_ @_ 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102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LID4096"/>
          </a:p>
        </c:txPr>
        <c:crossAx val="428317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LID4096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/>
              <a:t>Aantal medewerkers</a:t>
            </a:r>
            <a:r>
              <a:rPr lang="en-US" baseline="0"/>
              <a:t> </a:t>
            </a:r>
            <a:r>
              <a:rPr lang="en-US"/>
              <a:t>per kwartaal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LID4096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1"/>
          <c:tx>
            <c:strRef>
              <c:f>Kwartaalcijfers!$D$75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Kwartaalcijfers!$A$20:$A$23</c:f>
              <c:strCache>
                <c:ptCount val="4"/>
                <c:pt idx="0">
                  <c:v>1e kwartaal</c:v>
                </c:pt>
                <c:pt idx="1">
                  <c:v>2e kwartaal</c:v>
                </c:pt>
                <c:pt idx="2">
                  <c:v>3e kwartaal</c:v>
                </c:pt>
                <c:pt idx="3">
                  <c:v>4e kwartaal</c:v>
                </c:pt>
              </c:strCache>
            </c:strRef>
          </c:cat>
          <c:val>
            <c:numRef>
              <c:f>Kwartaalcijfers!$D$77:$D$80</c:f>
              <c:numCache>
                <c:formatCode>#,##0</c:formatCode>
                <c:ptCount val="4"/>
                <c:pt idx="0">
                  <c:v>26093</c:v>
                </c:pt>
                <c:pt idx="1">
                  <c:v>25638</c:v>
                </c:pt>
                <c:pt idx="2">
                  <c:v>25662</c:v>
                </c:pt>
                <c:pt idx="3">
                  <c:v>25113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72-46A6-802F-01A91F3EFBD7}"/>
            </c:ext>
          </c:extLst>
        </c:ser>
        <c:ser>
          <c:idx val="1"/>
          <c:order val="2"/>
          <c:tx>
            <c:strRef>
              <c:f>Kwartaalcijfers!$F$75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A72-46A6-802F-01A91F3EFB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Kwartaalcijfers!$A$20:$A$23</c:f>
              <c:strCache>
                <c:ptCount val="4"/>
                <c:pt idx="0">
                  <c:v>1e kwartaal</c:v>
                </c:pt>
                <c:pt idx="1">
                  <c:v>2e kwartaal</c:v>
                </c:pt>
                <c:pt idx="2">
                  <c:v>3e kwartaal</c:v>
                </c:pt>
                <c:pt idx="3">
                  <c:v>4e kwartaal</c:v>
                </c:pt>
              </c:strCache>
            </c:strRef>
          </c:cat>
          <c:val>
            <c:numRef>
              <c:f>Kwartaalcijfers!$F$77:$F$80</c:f>
              <c:numCache>
                <c:formatCode>#,##0</c:formatCode>
                <c:ptCount val="4"/>
                <c:pt idx="0">
                  <c:v>24463</c:v>
                </c:pt>
                <c:pt idx="1">
                  <c:v>24452</c:v>
                </c:pt>
                <c:pt idx="2">
                  <c:v>24351</c:v>
                </c:pt>
                <c:pt idx="3">
                  <c:v>24423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72-46A6-802F-01A91F3EFBD7}"/>
            </c:ext>
          </c:extLst>
        </c:ser>
        <c:ser>
          <c:idx val="2"/>
          <c:order val="3"/>
          <c:tx>
            <c:strRef>
              <c:f>Kwartaalcijfers!$H$75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Kwartaalcijfers!$H$77:$H$80</c:f>
              <c:numCache>
                <c:formatCode>#,##0</c:formatCode>
                <c:ptCount val="4"/>
                <c:pt idx="0">
                  <c:v>23705</c:v>
                </c:pt>
                <c:pt idx="1">
                  <c:v>23223</c:v>
                </c:pt>
                <c:pt idx="2">
                  <c:v>23126</c:v>
                </c:pt>
                <c:pt idx="3">
                  <c:v>23291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72-46A6-802F-01A91F3EFBD7}"/>
            </c:ext>
          </c:extLst>
        </c:ser>
        <c:ser>
          <c:idx val="4"/>
          <c:order val="4"/>
          <c:tx>
            <c:strRef>
              <c:f>Kwartaalcijfers!$J$75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Kwartaalcijfers!$J$77:$J$80</c:f>
              <c:numCache>
                <c:formatCode>#,##0</c:formatCode>
                <c:ptCount val="4"/>
                <c:pt idx="0">
                  <c:v>22757</c:v>
                </c:pt>
                <c:pt idx="1">
                  <c:v>22413</c:v>
                </c:pt>
                <c:pt idx="2">
                  <c:v>22219</c:v>
                </c:pt>
                <c:pt idx="3">
                  <c:v>22926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A9-4074-B90A-BF0C570CD387}"/>
            </c:ext>
          </c:extLst>
        </c:ser>
        <c:ser>
          <c:idx val="5"/>
          <c:order val="5"/>
          <c:tx>
            <c:strRef>
              <c:f>Kwartaalcijfers!$L$75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Kwartaalcijfers!$L$77:$L$80</c:f>
              <c:numCache>
                <c:formatCode>#,##0</c:formatCode>
                <c:ptCount val="4"/>
                <c:pt idx="0">
                  <c:v>22477</c:v>
                </c:pt>
                <c:pt idx="1">
                  <c:v>22253</c:v>
                </c:pt>
                <c:pt idx="2">
                  <c:v>22393</c:v>
                </c:pt>
                <c:pt idx="3">
                  <c:v>22947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70-4B09-B7A7-225414D35B94}"/>
            </c:ext>
          </c:extLst>
        </c:ser>
        <c:ser>
          <c:idx val="6"/>
          <c:order val="6"/>
          <c:tx>
            <c:strRef>
              <c:f>Kwartaalcijfers!$N$75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Kwartaalcijfers!$N$77:$N$80</c:f>
              <c:numCache>
                <c:formatCode>#,##0</c:formatCode>
                <c:ptCount val="4"/>
                <c:pt idx="0">
                  <c:v>22379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0C-4B5A-BE06-174E4CCE74E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428319048"/>
        <c:axId val="428318264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Kwartaalcijfers!$B$75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Verdana" panose="020B0604030504040204" pitchFamily="34" charset="0"/>
                          <a:ea typeface="Verdana" panose="020B0604030504040204" pitchFamily="34" charset="0"/>
                          <a:cs typeface="Verdana" panose="020B0604030504040204" pitchFamily="34" charset="0"/>
                        </a:defRPr>
                      </a:pPr>
                      <a:endParaRPr lang="LID4096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Kwartaalcijfers!$A$20:$A$23</c15:sqref>
                        </c15:formulaRef>
                      </c:ext>
                    </c:extLst>
                    <c:strCache>
                      <c:ptCount val="4"/>
                      <c:pt idx="0">
                        <c:v>1e kwartaal</c:v>
                      </c:pt>
                      <c:pt idx="1">
                        <c:v>2e kwartaal</c:v>
                      </c:pt>
                      <c:pt idx="2">
                        <c:v>3e kwartaal</c:v>
                      </c:pt>
                      <c:pt idx="3">
                        <c:v>4e kwartaal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Kwartaalcijfers!$B$77:$B$80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26904</c:v>
                      </c:pt>
                      <c:pt idx="1">
                        <c:v>26702</c:v>
                      </c:pt>
                      <c:pt idx="2">
                        <c:v>26814</c:v>
                      </c:pt>
                      <c:pt idx="3">
                        <c:v>27170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A72-46A6-802F-01A91F3EFBD7}"/>
                  </c:ext>
                </c:extLst>
              </c15:ser>
            </c15:filteredBarSeries>
          </c:ext>
        </c:extLst>
      </c:barChart>
      <c:catAx>
        <c:axId val="4283190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LID4096"/>
          </a:p>
        </c:txPr>
        <c:crossAx val="428318264"/>
        <c:crosses val="autoZero"/>
        <c:auto val="1"/>
        <c:lblAlgn val="ctr"/>
        <c:lblOffset val="100"/>
        <c:noMultiLvlLbl val="0"/>
      </c:catAx>
      <c:valAx>
        <c:axId val="42831826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102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LID4096"/>
          </a:p>
        </c:txPr>
        <c:crossAx val="4283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LID4096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/>
              <a:t>Aantal fte medewerkers</a:t>
            </a:r>
            <a:r>
              <a:rPr lang="en-US" baseline="0"/>
              <a:t> </a:t>
            </a:r>
            <a:r>
              <a:rPr lang="en-US"/>
              <a:t>per kwartaal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LID4096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1"/>
          <c:tx>
            <c:strRef>
              <c:f>Kwartaalcijfers!$D$92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Kwartaalcijfers!$A$20:$A$23</c:f>
              <c:strCache>
                <c:ptCount val="4"/>
                <c:pt idx="0">
                  <c:v>1e kwartaal</c:v>
                </c:pt>
                <c:pt idx="1">
                  <c:v>2e kwartaal</c:v>
                </c:pt>
                <c:pt idx="2">
                  <c:v>3e kwartaal</c:v>
                </c:pt>
                <c:pt idx="3">
                  <c:v>4e kwartaal</c:v>
                </c:pt>
              </c:strCache>
            </c:strRef>
          </c:cat>
          <c:val>
            <c:numRef>
              <c:f>Kwartaalcijfers!$D$94:$D$97</c:f>
              <c:numCache>
                <c:formatCode>#,##0</c:formatCode>
                <c:ptCount val="4"/>
                <c:pt idx="0">
                  <c:v>16427</c:v>
                </c:pt>
                <c:pt idx="1">
                  <c:v>16526</c:v>
                </c:pt>
                <c:pt idx="2">
                  <c:v>16496</c:v>
                </c:pt>
                <c:pt idx="3">
                  <c:v>15836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24-44E3-9BB9-8F322845356E}"/>
            </c:ext>
          </c:extLst>
        </c:ser>
        <c:ser>
          <c:idx val="1"/>
          <c:order val="2"/>
          <c:tx>
            <c:strRef>
              <c:f>Kwartaalcijfers!$F$92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B24-44E3-9BB9-8F3228453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Kwartaalcijfers!$A$20:$A$23</c:f>
              <c:strCache>
                <c:ptCount val="4"/>
                <c:pt idx="0">
                  <c:v>1e kwartaal</c:v>
                </c:pt>
                <c:pt idx="1">
                  <c:v>2e kwartaal</c:v>
                </c:pt>
                <c:pt idx="2">
                  <c:v>3e kwartaal</c:v>
                </c:pt>
                <c:pt idx="3">
                  <c:v>4e kwartaal</c:v>
                </c:pt>
              </c:strCache>
            </c:strRef>
          </c:cat>
          <c:val>
            <c:numRef>
              <c:f>Kwartaalcijfers!$F$94:$F$97</c:f>
              <c:numCache>
                <c:formatCode>#,##0</c:formatCode>
                <c:ptCount val="4"/>
                <c:pt idx="0">
                  <c:v>15940</c:v>
                </c:pt>
                <c:pt idx="1">
                  <c:v>15752</c:v>
                </c:pt>
                <c:pt idx="2">
                  <c:v>15872</c:v>
                </c:pt>
                <c:pt idx="3">
                  <c:v>15565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24-44E3-9BB9-8F322845356E}"/>
            </c:ext>
          </c:extLst>
        </c:ser>
        <c:ser>
          <c:idx val="2"/>
          <c:order val="3"/>
          <c:tx>
            <c:strRef>
              <c:f>Kwartaalcijfers!$H$92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Kwartaalcijfers!$H$94:$H$97</c:f>
              <c:numCache>
                <c:formatCode>#,##0</c:formatCode>
                <c:ptCount val="4"/>
                <c:pt idx="0">
                  <c:v>15225</c:v>
                </c:pt>
                <c:pt idx="1">
                  <c:v>15068</c:v>
                </c:pt>
                <c:pt idx="2">
                  <c:v>15149</c:v>
                </c:pt>
                <c:pt idx="3">
                  <c:v>15143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B24-44E3-9BB9-8F322845356E}"/>
            </c:ext>
          </c:extLst>
        </c:ser>
        <c:ser>
          <c:idx val="4"/>
          <c:order val="4"/>
          <c:tx>
            <c:strRef>
              <c:f>Kwartaalcijfers!$J$92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Kwartaalcijfers!$J$94:$J$97</c:f>
              <c:numCache>
                <c:formatCode>#,##0</c:formatCode>
                <c:ptCount val="4"/>
                <c:pt idx="0">
                  <c:v>14542</c:v>
                </c:pt>
                <c:pt idx="1">
                  <c:v>14476</c:v>
                </c:pt>
                <c:pt idx="2">
                  <c:v>14720</c:v>
                </c:pt>
                <c:pt idx="3">
                  <c:v>14790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A1-4453-A937-677187E1723A}"/>
            </c:ext>
          </c:extLst>
        </c:ser>
        <c:ser>
          <c:idx val="6"/>
          <c:order val="5"/>
          <c:tx>
            <c:strRef>
              <c:f>Kwartaalcijfers!$L$92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Kwartaalcijfers!$L$94:$L$97</c:f>
              <c:numCache>
                <c:formatCode>#,##0</c:formatCode>
                <c:ptCount val="4"/>
                <c:pt idx="0">
                  <c:v>14443.1572265625</c:v>
                </c:pt>
                <c:pt idx="1">
                  <c:v>14481.4033203125</c:v>
                </c:pt>
                <c:pt idx="2">
                  <c:v>14503.7841796875</c:v>
                </c:pt>
                <c:pt idx="3">
                  <c:v>14621.560546875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22-48B0-894A-4073C3691157}"/>
            </c:ext>
          </c:extLst>
        </c:ser>
        <c:ser>
          <c:idx val="5"/>
          <c:order val="6"/>
          <c:tx>
            <c:strRef>
              <c:f>Kwartaalcijfers!$N$92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Kwartaalcijfers!$N$94:$N$97</c:f>
              <c:numCache>
                <c:formatCode>#,##0</c:formatCode>
                <c:ptCount val="4"/>
                <c:pt idx="0">
                  <c:v>14133.76074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35-44F5-B475-E6D2F6A46A8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428745560"/>
        <c:axId val="428739680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Kwartaalcijfers!$B$92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Verdana" panose="020B0604030504040204" pitchFamily="34" charset="0"/>
                          <a:ea typeface="Verdana" panose="020B0604030504040204" pitchFamily="34" charset="0"/>
                          <a:cs typeface="Verdana" panose="020B0604030504040204" pitchFamily="34" charset="0"/>
                        </a:defRPr>
                      </a:pPr>
                      <a:endParaRPr lang="LID4096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Kwartaalcijfers!$A$20:$A$23</c15:sqref>
                        </c15:formulaRef>
                      </c:ext>
                    </c:extLst>
                    <c:strCache>
                      <c:ptCount val="4"/>
                      <c:pt idx="0">
                        <c:v>1e kwartaal</c:v>
                      </c:pt>
                      <c:pt idx="1">
                        <c:v>2e kwartaal</c:v>
                      </c:pt>
                      <c:pt idx="2">
                        <c:v>3e kwartaal</c:v>
                      </c:pt>
                      <c:pt idx="3">
                        <c:v>4e kwartaal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Kwartaalcijfers!$B$94:$B$97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17058</c:v>
                      </c:pt>
                      <c:pt idx="1">
                        <c:v>17052</c:v>
                      </c:pt>
                      <c:pt idx="2">
                        <c:v>17214</c:v>
                      </c:pt>
                      <c:pt idx="3">
                        <c:v>17289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B24-44E3-9BB9-8F322845356E}"/>
                  </c:ext>
                </c:extLst>
              </c15:ser>
            </c15:filteredBarSeries>
          </c:ext>
        </c:extLst>
      </c:barChart>
      <c:catAx>
        <c:axId val="4287455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LID4096"/>
          </a:p>
        </c:txPr>
        <c:crossAx val="428739680"/>
        <c:crosses val="autoZero"/>
        <c:auto val="1"/>
        <c:lblAlgn val="ctr"/>
        <c:lblOffset val="100"/>
        <c:noMultiLvlLbl val="0"/>
      </c:catAx>
      <c:valAx>
        <c:axId val="42873968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102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LID4096"/>
          </a:p>
        </c:txPr>
        <c:crossAx val="428745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LID4096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587375</xdr:colOff>
      <xdr:row>0</xdr:row>
      <xdr:rowOff>57150</xdr:rowOff>
    </xdr:from>
    <xdr:to>
      <xdr:col>21</xdr:col>
      <xdr:colOff>532407</xdr:colOff>
      <xdr:row>16</xdr:row>
      <xdr:rowOff>161925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638175</xdr:colOff>
      <xdr:row>16</xdr:row>
      <xdr:rowOff>215900</xdr:rowOff>
    </xdr:from>
    <xdr:to>
      <xdr:col>21</xdr:col>
      <xdr:colOff>589557</xdr:colOff>
      <xdr:row>34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6350</xdr:colOff>
      <xdr:row>35</xdr:row>
      <xdr:rowOff>38100</xdr:rowOff>
    </xdr:from>
    <xdr:to>
      <xdr:col>22</xdr:col>
      <xdr:colOff>354607</xdr:colOff>
      <xdr:row>51</xdr:row>
      <xdr:rowOff>57150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19050</xdr:colOff>
      <xdr:row>52</xdr:row>
      <xdr:rowOff>66674</xdr:rowOff>
    </xdr:from>
    <xdr:to>
      <xdr:col>23</xdr:col>
      <xdr:colOff>447675</xdr:colOff>
      <xdr:row>68</xdr:row>
      <xdr:rowOff>152399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9525</xdr:colOff>
      <xdr:row>70</xdr:row>
      <xdr:rowOff>171451</xdr:rowOff>
    </xdr:from>
    <xdr:to>
      <xdr:col>22</xdr:col>
      <xdr:colOff>351432</xdr:colOff>
      <xdr:row>89</xdr:row>
      <xdr:rowOff>38101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38100</xdr:colOff>
      <xdr:row>90</xdr:row>
      <xdr:rowOff>9525</xdr:rowOff>
    </xdr:from>
    <xdr:to>
      <xdr:col>22</xdr:col>
      <xdr:colOff>386357</xdr:colOff>
      <xdr:row>106</xdr:row>
      <xdr:rowOff>19050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Panteia huisstijl combi3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374AA"/>
      </a:accent1>
      <a:accent2>
        <a:srgbClr val="6F9BD3"/>
      </a:accent2>
      <a:accent3>
        <a:srgbClr val="AEB6BC"/>
      </a:accent3>
      <a:accent4>
        <a:srgbClr val="FFB600"/>
      </a:accent4>
      <a:accent5>
        <a:srgbClr val="EF871D"/>
      </a:accent5>
      <a:accent6>
        <a:srgbClr val="46525B"/>
      </a:accent6>
      <a:hlink>
        <a:srgbClr val="000000"/>
      </a:hlink>
      <a:folHlink>
        <a:srgbClr val="000000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opendata.cbs.nl/statline/" TargetMode="External"/><Relationship Id="rId1" Type="http://schemas.openxmlformats.org/officeDocument/2006/relationships/hyperlink" Target="https://opendata.cbs.n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workbookViewId="0">
      <selection activeCell="M25" sqref="M25"/>
    </sheetView>
  </sheetViews>
  <sheetFormatPr defaultRowHeight="15" x14ac:dyDescent="0.25"/>
  <cols>
    <col min="8" max="8" width="10.42578125" bestFit="1" customWidth="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1"/>
      <c r="B2" s="21"/>
      <c r="C2" s="21"/>
      <c r="D2" s="21"/>
      <c r="E2" s="21"/>
      <c r="F2" s="21"/>
      <c r="G2" s="21"/>
      <c r="H2" s="21"/>
      <c r="I2" s="21"/>
    </row>
    <row r="3" spans="1:9" x14ac:dyDescent="0.25">
      <c r="A3" s="21"/>
      <c r="B3" s="21"/>
      <c r="C3" s="21"/>
      <c r="D3" s="21"/>
      <c r="E3" s="21"/>
      <c r="F3" s="21"/>
      <c r="G3" s="21"/>
      <c r="H3" s="21"/>
      <c r="I3" s="21"/>
    </row>
    <row r="4" spans="1:9" x14ac:dyDescent="0.25">
      <c r="A4" s="21"/>
      <c r="B4" s="22" t="s">
        <v>24</v>
      </c>
      <c r="C4" s="21"/>
      <c r="D4" s="21"/>
      <c r="E4" s="21"/>
      <c r="F4" s="21"/>
      <c r="G4" s="21"/>
      <c r="H4" s="21"/>
      <c r="I4" s="21"/>
    </row>
    <row r="5" spans="1:9" x14ac:dyDescent="0.25">
      <c r="A5" s="21"/>
      <c r="B5" s="22"/>
      <c r="C5" s="21"/>
      <c r="D5" s="21"/>
      <c r="E5" s="21"/>
      <c r="F5" s="21"/>
      <c r="G5" s="21"/>
      <c r="H5" s="21"/>
      <c r="I5" s="21"/>
    </row>
    <row r="6" spans="1:9" x14ac:dyDescent="0.25">
      <c r="A6" s="21"/>
      <c r="B6" s="21"/>
      <c r="C6" s="21"/>
      <c r="D6" s="21"/>
      <c r="E6" s="21"/>
      <c r="F6" s="21"/>
      <c r="G6" s="24"/>
      <c r="H6" s="24">
        <v>45874</v>
      </c>
      <c r="I6" s="21"/>
    </row>
    <row r="7" spans="1:9" x14ac:dyDescent="0.25">
      <c r="A7" s="21"/>
      <c r="B7" s="21"/>
      <c r="C7" s="21"/>
      <c r="D7" s="21"/>
      <c r="E7" s="21"/>
      <c r="F7" s="21"/>
      <c r="G7" s="23"/>
      <c r="H7" s="21"/>
      <c r="I7" s="21"/>
    </row>
    <row r="8" spans="1:9" x14ac:dyDescent="0.2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25">
      <c r="A9" s="21"/>
      <c r="B9" s="153" t="s">
        <v>101</v>
      </c>
      <c r="C9" s="153"/>
      <c r="D9" s="153"/>
      <c r="E9" s="153"/>
      <c r="F9" s="153"/>
      <c r="G9" s="153"/>
      <c r="H9" s="153"/>
      <c r="I9" s="21"/>
    </row>
    <row r="10" spans="1:9" x14ac:dyDescent="0.25">
      <c r="A10" s="21"/>
      <c r="B10" s="153"/>
      <c r="C10" s="153"/>
      <c r="D10" s="153"/>
      <c r="E10" s="153"/>
      <c r="F10" s="153"/>
      <c r="G10" s="153"/>
      <c r="H10" s="153"/>
      <c r="I10" s="21"/>
    </row>
    <row r="11" spans="1:9" x14ac:dyDescent="0.25">
      <c r="A11" s="21"/>
      <c r="B11" s="153"/>
      <c r="C11" s="153"/>
      <c r="D11" s="153"/>
      <c r="E11" s="153"/>
      <c r="F11" s="153"/>
      <c r="G11" s="153"/>
      <c r="H11" s="153"/>
      <c r="I11" s="21"/>
    </row>
    <row r="12" spans="1:9" x14ac:dyDescent="0.25">
      <c r="A12" s="21"/>
      <c r="B12" s="153"/>
      <c r="C12" s="153"/>
      <c r="D12" s="153"/>
      <c r="E12" s="153"/>
      <c r="F12" s="153"/>
      <c r="G12" s="153"/>
      <c r="H12" s="153"/>
      <c r="I12" s="21"/>
    </row>
    <row r="13" spans="1:9" x14ac:dyDescent="0.25">
      <c r="A13" s="21"/>
      <c r="B13" s="153"/>
      <c r="C13" s="153"/>
      <c r="D13" s="153"/>
      <c r="E13" s="153"/>
      <c r="F13" s="153"/>
      <c r="G13" s="153"/>
      <c r="H13" s="153"/>
      <c r="I13" s="21"/>
    </row>
    <row r="14" spans="1:9" x14ac:dyDescent="0.25">
      <c r="A14" s="21"/>
      <c r="B14" s="153"/>
      <c r="C14" s="153"/>
      <c r="D14" s="153"/>
      <c r="E14" s="153"/>
      <c r="F14" s="153"/>
      <c r="G14" s="153"/>
      <c r="H14" s="153"/>
      <c r="I14" s="21"/>
    </row>
    <row r="15" spans="1:9" x14ac:dyDescent="0.25">
      <c r="A15" s="21"/>
      <c r="B15" s="153"/>
      <c r="C15" s="153"/>
      <c r="D15" s="153"/>
      <c r="E15" s="153"/>
      <c r="F15" s="153"/>
      <c r="G15" s="153"/>
      <c r="H15" s="153"/>
      <c r="I15" s="21"/>
    </row>
    <row r="16" spans="1:9" x14ac:dyDescent="0.25">
      <c r="A16" s="21"/>
      <c r="B16" s="153"/>
      <c r="C16" s="153"/>
      <c r="D16" s="153"/>
      <c r="E16" s="153"/>
      <c r="F16" s="153"/>
      <c r="G16" s="153"/>
      <c r="H16" s="153"/>
      <c r="I16" s="21"/>
    </row>
    <row r="17" spans="1:9" x14ac:dyDescent="0.25">
      <c r="A17" s="21"/>
      <c r="B17" s="153"/>
      <c r="C17" s="153"/>
      <c r="D17" s="153"/>
      <c r="E17" s="153"/>
      <c r="F17" s="153"/>
      <c r="G17" s="153"/>
      <c r="H17" s="153"/>
      <c r="I17" s="21"/>
    </row>
    <row r="18" spans="1:9" x14ac:dyDescent="0.25">
      <c r="A18" s="21"/>
      <c r="B18" s="153"/>
      <c r="C18" s="153"/>
      <c r="D18" s="153"/>
      <c r="E18" s="153"/>
      <c r="F18" s="153"/>
      <c r="G18" s="153"/>
      <c r="H18" s="153"/>
      <c r="I18" s="21"/>
    </row>
    <row r="19" spans="1:9" x14ac:dyDescent="0.25">
      <c r="A19" s="21"/>
      <c r="B19" s="153"/>
      <c r="C19" s="153"/>
      <c r="D19" s="153"/>
      <c r="E19" s="153"/>
      <c r="F19" s="153"/>
      <c r="G19" s="153"/>
      <c r="H19" s="153"/>
      <c r="I19" s="21"/>
    </row>
    <row r="20" spans="1:9" x14ac:dyDescent="0.25">
      <c r="A20" s="21"/>
      <c r="B20" s="153"/>
      <c r="C20" s="153"/>
      <c r="D20" s="153"/>
      <c r="E20" s="153"/>
      <c r="F20" s="153"/>
      <c r="G20" s="153"/>
      <c r="H20" s="153"/>
      <c r="I20" s="21"/>
    </row>
    <row r="21" spans="1:9" x14ac:dyDescent="0.25">
      <c r="A21" s="21"/>
      <c r="B21" s="153"/>
      <c r="C21" s="153"/>
      <c r="D21" s="153"/>
      <c r="E21" s="153"/>
      <c r="F21" s="153"/>
      <c r="G21" s="153"/>
      <c r="H21" s="153"/>
      <c r="I21" s="21"/>
    </row>
    <row r="22" spans="1:9" x14ac:dyDescent="0.25">
      <c r="A22" s="21"/>
      <c r="B22" s="21"/>
      <c r="C22" s="21"/>
      <c r="D22" s="21"/>
      <c r="E22" s="21"/>
      <c r="F22" s="21"/>
      <c r="G22" s="21"/>
      <c r="H22" s="21"/>
      <c r="I22" s="21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</sheetData>
  <sheetProtection algorithmName="SHA-512" hashValue="PHmNWuMIdrBYdqnnDVh0/P+9piWHbEDCjWnVBG5Uol7b4oaJ+iFXHN3jIf7ZEoCOEFNAe+NNfcaKKwMJDZ/UNg==" saltValue="FYWvgvpfhGG6pNMotBcpRg==" spinCount="100000" sheet="1" objects="1" scenarios="1" selectLockedCells="1" selectUnlockedCells="1"/>
  <mergeCells count="1">
    <mergeCell ref="B9:H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7"/>
  <sheetViews>
    <sheetView workbookViewId="0">
      <selection activeCell="D77" sqref="D77"/>
    </sheetView>
  </sheetViews>
  <sheetFormatPr defaultColWidth="9.28515625" defaultRowHeight="15" customHeight="1" x14ac:dyDescent="0.25"/>
  <cols>
    <col min="1" max="1" width="33.7109375" style="5" customWidth="1"/>
    <col min="2" max="2" width="16.7109375" style="5" bestFit="1" customWidth="1"/>
    <col min="3" max="3" width="19.5703125" style="5" bestFit="1" customWidth="1"/>
    <col min="4" max="4" width="16.7109375" style="5" bestFit="1" customWidth="1"/>
    <col min="5" max="5" width="19.5703125" style="5" bestFit="1" customWidth="1"/>
    <col min="6" max="6" width="16.7109375" style="5" bestFit="1" customWidth="1"/>
    <col min="7" max="7" width="19.5703125" style="5" bestFit="1" customWidth="1"/>
    <col min="8" max="8" width="16.7109375" style="5" bestFit="1" customWidth="1"/>
    <col min="9" max="9" width="19.5703125" style="5" bestFit="1" customWidth="1"/>
    <col min="10" max="10" width="16.7109375" style="5" bestFit="1" customWidth="1"/>
    <col min="11" max="11" width="19.5703125" style="5" bestFit="1" customWidth="1"/>
    <col min="12" max="14" width="18.42578125" style="5" customWidth="1"/>
    <col min="15" max="15" width="14.7109375" style="5" bestFit="1" customWidth="1"/>
    <col min="16" max="16" width="10" style="5" bestFit="1" customWidth="1"/>
    <col min="17" max="16384" width="9.28515625" style="5"/>
  </cols>
  <sheetData>
    <row r="1" spans="1:20" ht="15" customHeight="1" x14ac:dyDescent="0.25">
      <c r="A1" s="50" t="s">
        <v>27</v>
      </c>
      <c r="B1" s="13"/>
      <c r="C1" s="14" t="s">
        <v>22</v>
      </c>
      <c r="D1" s="13"/>
      <c r="E1" s="14" t="s">
        <v>22</v>
      </c>
      <c r="F1" s="13"/>
      <c r="G1" s="14" t="s">
        <v>22</v>
      </c>
      <c r="H1" s="13"/>
      <c r="I1" s="14" t="s">
        <v>22</v>
      </c>
      <c r="J1" s="13"/>
      <c r="K1" s="14" t="s">
        <v>22</v>
      </c>
      <c r="L1" s="13"/>
      <c r="M1" s="14" t="s">
        <v>22</v>
      </c>
      <c r="N1" s="13"/>
    </row>
    <row r="2" spans="1:20" ht="15" customHeight="1" x14ac:dyDescent="0.25">
      <c r="A2" s="6"/>
      <c r="B2" s="15">
        <v>2019</v>
      </c>
      <c r="C2" s="16" t="s">
        <v>25</v>
      </c>
      <c r="D2" s="15">
        <v>2020</v>
      </c>
      <c r="E2" s="16" t="s">
        <v>26</v>
      </c>
      <c r="F2" s="15">
        <v>2021</v>
      </c>
      <c r="G2" s="16" t="s">
        <v>49</v>
      </c>
      <c r="H2" s="15">
        <v>2022</v>
      </c>
      <c r="I2" s="16" t="s">
        <v>81</v>
      </c>
      <c r="J2" s="15">
        <v>2023</v>
      </c>
      <c r="K2" s="16" t="s">
        <v>84</v>
      </c>
      <c r="L2" s="15">
        <v>2024</v>
      </c>
      <c r="M2" s="16" t="s">
        <v>100</v>
      </c>
      <c r="N2" s="15">
        <v>2025</v>
      </c>
    </row>
    <row r="3" spans="1:20" ht="15" customHeight="1" x14ac:dyDescent="0.25">
      <c r="A3" s="31" t="s">
        <v>23</v>
      </c>
      <c r="B3" s="26"/>
      <c r="C3" s="25"/>
      <c r="D3" s="26"/>
      <c r="E3" s="25"/>
      <c r="F3" s="26"/>
      <c r="G3" s="25"/>
      <c r="H3" s="26"/>
      <c r="I3" s="25"/>
      <c r="J3" s="26"/>
      <c r="K3" s="25"/>
      <c r="L3" s="116"/>
      <c r="M3" s="25"/>
      <c r="N3" s="116"/>
      <c r="O3" s="7">
        <v>22713</v>
      </c>
    </row>
    <row r="4" spans="1:20" ht="15" customHeight="1" x14ac:dyDescent="0.25">
      <c r="A4" s="32" t="s">
        <v>18</v>
      </c>
      <c r="B4" s="39">
        <v>26965</v>
      </c>
      <c r="C4" s="28">
        <f>D4/B4-1</f>
        <v>2.6330428333024347E-2</v>
      </c>
      <c r="D4" s="39">
        <v>27675</v>
      </c>
      <c r="E4" s="28">
        <f>F4/D4-1</f>
        <v>4.4986449864498734E-2</v>
      </c>
      <c r="F4" s="45">
        <v>28920</v>
      </c>
      <c r="G4" s="28">
        <f>H4/F4-1</f>
        <v>4.1147994467496618E-2</v>
      </c>
      <c r="H4" s="45">
        <v>30110</v>
      </c>
      <c r="I4" s="28">
        <f>J4/H4-1</f>
        <v>1.8266356692128838E-2</v>
      </c>
      <c r="J4" s="45">
        <v>30660</v>
      </c>
      <c r="K4" s="28">
        <f>L4/J4-1</f>
        <v>2.9191128506196984E-2</v>
      </c>
      <c r="L4" s="115">
        <v>31555</v>
      </c>
      <c r="M4" s="28">
        <f>N4/L4-1</f>
        <v>1.6003802883853613E-2</v>
      </c>
      <c r="N4" s="115">
        <v>32060</v>
      </c>
      <c r="O4" s="7">
        <v>22575</v>
      </c>
      <c r="T4" s="105"/>
    </row>
    <row r="5" spans="1:20" ht="15" customHeight="1" x14ac:dyDescent="0.25">
      <c r="A5" s="34" t="s">
        <v>19</v>
      </c>
      <c r="B5" s="7">
        <v>27015</v>
      </c>
      <c r="C5" s="29">
        <f t="shared" ref="C5:C7" si="0">D5/B5-1</f>
        <v>2.9983342587451389E-2</v>
      </c>
      <c r="D5" s="7">
        <v>27825</v>
      </c>
      <c r="E5" s="29">
        <f>F5/D5-1</f>
        <v>4.9056603773584895E-2</v>
      </c>
      <c r="F5" s="46">
        <v>29190</v>
      </c>
      <c r="G5" s="29">
        <f>H5/F5-1</f>
        <v>3.2374100719424481E-2</v>
      </c>
      <c r="H5" s="46">
        <v>30135</v>
      </c>
      <c r="I5" s="29">
        <f>J5/H5-1</f>
        <v>2.0574083291853285E-2</v>
      </c>
      <c r="J5" s="46">
        <v>30755</v>
      </c>
      <c r="K5" s="29">
        <f>L5/J5-1</f>
        <v>2.6012030564135813E-2</v>
      </c>
      <c r="L5" s="46">
        <v>31555</v>
      </c>
      <c r="M5" s="29"/>
      <c r="N5" s="46"/>
      <c r="O5" s="7">
        <v>22547</v>
      </c>
    </row>
    <row r="6" spans="1:20" ht="15" customHeight="1" x14ac:dyDescent="0.25">
      <c r="A6" s="34" t="s">
        <v>20</v>
      </c>
      <c r="B6" s="7">
        <v>27140</v>
      </c>
      <c r="C6" s="29">
        <f t="shared" si="0"/>
        <v>3.7398673544583705E-2</v>
      </c>
      <c r="D6" s="7">
        <v>28155</v>
      </c>
      <c r="E6" s="29">
        <f>F6/D6-1</f>
        <v>4.3686734150239825E-2</v>
      </c>
      <c r="F6" s="46">
        <v>29385</v>
      </c>
      <c r="G6" s="29">
        <f>H6/F6-1</f>
        <v>3.147864556746649E-2</v>
      </c>
      <c r="H6" s="46">
        <v>30310</v>
      </c>
      <c r="I6" s="29">
        <f>J6/H6-1</f>
        <v>2.4414384691521018E-2</v>
      </c>
      <c r="J6" s="46">
        <v>31050</v>
      </c>
      <c r="K6" s="29">
        <f>L6/J6-1</f>
        <v>2.2544283413848731E-2</v>
      </c>
      <c r="L6" s="46">
        <v>31750</v>
      </c>
      <c r="M6" s="29"/>
      <c r="N6" s="46"/>
      <c r="O6" s="7">
        <v>22464</v>
      </c>
    </row>
    <row r="7" spans="1:20" ht="15" customHeight="1" x14ac:dyDescent="0.25">
      <c r="A7" s="35" t="s">
        <v>21</v>
      </c>
      <c r="B7" s="40">
        <v>27480</v>
      </c>
      <c r="C7" s="37">
        <f t="shared" si="0"/>
        <v>3.6754002911208117E-2</v>
      </c>
      <c r="D7" s="40">
        <v>28490</v>
      </c>
      <c r="E7" s="37">
        <f>F7/D7-1</f>
        <v>4.7911547911547947E-2</v>
      </c>
      <c r="F7" s="47">
        <v>29855</v>
      </c>
      <c r="G7" s="37">
        <f>H7/F7-1</f>
        <v>2.4116563389716905E-2</v>
      </c>
      <c r="H7" s="47">
        <v>30575</v>
      </c>
      <c r="I7" s="37">
        <f>J7/H7-1</f>
        <v>2.3385118560915741E-2</v>
      </c>
      <c r="J7" s="47">
        <v>31290</v>
      </c>
      <c r="K7" s="37">
        <f>L7/J7-1</f>
        <v>2.0134228187919545E-2</v>
      </c>
      <c r="L7" s="47">
        <v>31920</v>
      </c>
      <c r="M7" s="37"/>
      <c r="N7" s="47"/>
      <c r="O7" s="7">
        <v>22369</v>
      </c>
    </row>
    <row r="8" spans="1:20" ht="15" customHeight="1" x14ac:dyDescent="0.25">
      <c r="A8" s="10"/>
      <c r="B8" s="11"/>
      <c r="C8" s="12"/>
      <c r="D8" s="11"/>
      <c r="F8" s="11"/>
      <c r="H8" s="11"/>
      <c r="J8" s="11"/>
      <c r="O8" s="7">
        <v>22325</v>
      </c>
    </row>
    <row r="9" spans="1:20" ht="15" customHeight="1" x14ac:dyDescent="0.25">
      <c r="A9" s="9"/>
      <c r="B9" s="17"/>
      <c r="C9" s="18"/>
      <c r="D9" s="17"/>
      <c r="E9" s="27"/>
      <c r="F9" s="17"/>
      <c r="G9" s="27"/>
      <c r="H9" s="17"/>
      <c r="I9" s="27"/>
      <c r="J9" s="17"/>
      <c r="K9" s="27"/>
      <c r="L9" s="113"/>
      <c r="M9" s="113"/>
      <c r="N9" s="113"/>
      <c r="O9" s="7">
        <v>22115</v>
      </c>
    </row>
    <row r="10" spans="1:20" ht="15" customHeight="1" x14ac:dyDescent="0.25">
      <c r="A10" s="69" t="s">
        <v>34</v>
      </c>
      <c r="O10" s="7">
        <v>21812</v>
      </c>
    </row>
    <row r="11" spans="1:20" ht="15" customHeight="1" x14ac:dyDescent="0.25">
      <c r="A11" s="38"/>
      <c r="O11" s="7">
        <v>22459</v>
      </c>
    </row>
    <row r="12" spans="1:20" ht="15" customHeight="1" x14ac:dyDescent="0.25">
      <c r="A12" s="38"/>
      <c r="O12" s="7">
        <v>22822</v>
      </c>
    </row>
    <row r="13" spans="1:20" ht="15" customHeight="1" x14ac:dyDescent="0.25">
      <c r="A13" s="38"/>
      <c r="O13" s="7">
        <v>22998</v>
      </c>
    </row>
    <row r="14" spans="1:20" ht="15" customHeight="1" x14ac:dyDescent="0.25">
      <c r="O14" s="7">
        <v>23019</v>
      </c>
    </row>
    <row r="17" spans="1:14" ht="28.5" customHeight="1" x14ac:dyDescent="0.25">
      <c r="A17" s="51" t="s">
        <v>28</v>
      </c>
      <c r="B17" s="13"/>
      <c r="C17" s="14" t="s">
        <v>22</v>
      </c>
      <c r="D17" s="13"/>
      <c r="E17" s="14" t="s">
        <v>22</v>
      </c>
      <c r="F17" s="13"/>
      <c r="G17" s="14" t="s">
        <v>22</v>
      </c>
      <c r="H17" s="13"/>
      <c r="I17" s="14" t="s">
        <v>22</v>
      </c>
      <c r="J17" s="13"/>
      <c r="K17" s="14" t="s">
        <v>22</v>
      </c>
      <c r="L17" s="13"/>
      <c r="M17" s="14" t="s">
        <v>22</v>
      </c>
      <c r="N17" s="13"/>
    </row>
    <row r="18" spans="1:14" ht="15" customHeight="1" x14ac:dyDescent="0.25">
      <c r="A18" s="6"/>
      <c r="B18" s="15">
        <v>2019</v>
      </c>
      <c r="C18" s="16" t="s">
        <v>25</v>
      </c>
      <c r="D18" s="15">
        <v>2020</v>
      </c>
      <c r="E18" s="16" t="s">
        <v>26</v>
      </c>
      <c r="F18" s="15">
        <v>2021</v>
      </c>
      <c r="G18" s="16" t="s">
        <v>49</v>
      </c>
      <c r="H18" s="15">
        <v>2022</v>
      </c>
      <c r="I18" s="16" t="s">
        <v>81</v>
      </c>
      <c r="J18" s="15">
        <v>2023</v>
      </c>
      <c r="K18" s="16" t="s">
        <v>84</v>
      </c>
      <c r="L18" s="15">
        <v>2024</v>
      </c>
      <c r="M18" s="16" t="s">
        <v>100</v>
      </c>
      <c r="N18" s="15">
        <v>2025</v>
      </c>
    </row>
    <row r="19" spans="1:14" ht="15" customHeight="1" x14ac:dyDescent="0.25">
      <c r="A19" s="31" t="s">
        <v>23</v>
      </c>
      <c r="B19" s="26"/>
      <c r="C19" s="25"/>
      <c r="D19" s="26"/>
      <c r="E19" s="25"/>
      <c r="F19" s="26"/>
      <c r="G19" s="25"/>
      <c r="H19" s="26"/>
      <c r="I19" s="25"/>
      <c r="J19" s="26"/>
      <c r="K19" s="25"/>
      <c r="L19" s="114"/>
      <c r="M19" s="25"/>
      <c r="N19" s="114"/>
    </row>
    <row r="20" spans="1:14" ht="15" customHeight="1" x14ac:dyDescent="0.25">
      <c r="A20" s="32" t="s">
        <v>18</v>
      </c>
      <c r="B20" s="39">
        <v>20655</v>
      </c>
      <c r="C20" s="28">
        <f>D20/B20-1</f>
        <v>3.316388283708549E-2</v>
      </c>
      <c r="D20" s="39">
        <v>21340</v>
      </c>
      <c r="E20" s="28">
        <f>F20/D20-1</f>
        <v>5.5763823805060841E-2</v>
      </c>
      <c r="F20" s="45">
        <v>22530</v>
      </c>
      <c r="G20" s="28">
        <f>H20/F20-1</f>
        <v>6.058588548601862E-2</v>
      </c>
      <c r="H20" s="45">
        <v>23895</v>
      </c>
      <c r="I20" s="28">
        <f>J20/H20-1</f>
        <v>2.8039338773802047E-2</v>
      </c>
      <c r="J20" s="45">
        <v>24565</v>
      </c>
      <c r="K20" s="28">
        <f>L20/J20-1</f>
        <v>4.0301241603907911E-2</v>
      </c>
      <c r="L20" s="130">
        <v>25555</v>
      </c>
      <c r="M20" s="28">
        <f>N20/L20-1</f>
        <v>2.2696145568381842E-2</v>
      </c>
      <c r="N20" s="130">
        <v>26135</v>
      </c>
    </row>
    <row r="21" spans="1:14" ht="15" customHeight="1" x14ac:dyDescent="0.25">
      <c r="A21" s="34" t="s">
        <v>19</v>
      </c>
      <c r="B21" s="7">
        <v>20655</v>
      </c>
      <c r="C21" s="29">
        <f t="shared" ref="C21:C23" si="1">D21/B21-1</f>
        <v>3.8731541999515784E-2</v>
      </c>
      <c r="D21" s="7">
        <v>21455</v>
      </c>
      <c r="E21" s="29">
        <f>F21/D21-1</f>
        <v>6.6651130272663783E-2</v>
      </c>
      <c r="F21" s="46">
        <v>22885</v>
      </c>
      <c r="G21" s="29">
        <f>H21/F21-1</f>
        <v>4.6318549268079545E-2</v>
      </c>
      <c r="H21" s="46">
        <v>23945</v>
      </c>
      <c r="I21" s="29">
        <f>J21/H21-1</f>
        <v>3.0277719774483236E-2</v>
      </c>
      <c r="J21" s="46">
        <v>24670</v>
      </c>
      <c r="K21" s="29">
        <f>L21/J21-1</f>
        <v>3.6684231860559358E-2</v>
      </c>
      <c r="L21" s="81">
        <v>25575</v>
      </c>
      <c r="M21" s="29"/>
      <c r="N21" s="81"/>
    </row>
    <row r="22" spans="1:14" ht="15" customHeight="1" x14ac:dyDescent="0.25">
      <c r="A22" s="34" t="s">
        <v>20</v>
      </c>
      <c r="B22" s="7">
        <v>20775</v>
      </c>
      <c r="C22" s="29">
        <f t="shared" si="1"/>
        <v>5.006016847172079E-2</v>
      </c>
      <c r="D22" s="7">
        <v>21815</v>
      </c>
      <c r="E22" s="29">
        <f>F22/D22-1</f>
        <v>6.0738024295209803E-2</v>
      </c>
      <c r="F22" s="46">
        <v>23140</v>
      </c>
      <c r="G22" s="29">
        <f>H22/F22-1</f>
        <v>4.386343993085573E-2</v>
      </c>
      <c r="H22" s="46">
        <v>24155</v>
      </c>
      <c r="I22" s="29">
        <f>J22/H22-1</f>
        <v>3.6845373628648259E-2</v>
      </c>
      <c r="J22" s="46">
        <v>25045</v>
      </c>
      <c r="K22" s="29">
        <f>L22/J22-1</f>
        <v>3.054501896586137E-2</v>
      </c>
      <c r="L22" s="81">
        <v>25810</v>
      </c>
      <c r="M22" s="29"/>
      <c r="N22" s="81"/>
    </row>
    <row r="23" spans="1:14" ht="15" customHeight="1" x14ac:dyDescent="0.25">
      <c r="A23" s="35" t="s">
        <v>21</v>
      </c>
      <c r="B23" s="40">
        <v>21105</v>
      </c>
      <c r="C23" s="37">
        <f t="shared" si="1"/>
        <v>5.1172707889125757E-2</v>
      </c>
      <c r="D23" s="40">
        <v>22185</v>
      </c>
      <c r="E23" s="37">
        <f>F23/D23-1</f>
        <v>6.3556457065584882E-2</v>
      </c>
      <c r="F23" s="47">
        <v>23595</v>
      </c>
      <c r="G23" s="37">
        <f>H23/F23-1</f>
        <v>3.6024581479126905E-2</v>
      </c>
      <c r="H23" s="47">
        <v>24445</v>
      </c>
      <c r="I23" s="37">
        <f>J23/H23-1</f>
        <v>3.4771937001431885E-2</v>
      </c>
      <c r="J23" s="47">
        <v>25295</v>
      </c>
      <c r="K23" s="37">
        <f>L23/J23-1</f>
        <v>2.82664558213086E-2</v>
      </c>
      <c r="L23" s="94">
        <v>26010</v>
      </c>
      <c r="M23" s="37"/>
      <c r="N23" s="94"/>
    </row>
    <row r="24" spans="1:14" ht="15" customHeight="1" x14ac:dyDescent="0.25">
      <c r="A24" s="10"/>
      <c r="B24" s="19"/>
      <c r="C24" s="12"/>
      <c r="D24" s="11"/>
      <c r="F24" s="11"/>
      <c r="H24" s="11"/>
      <c r="J24" s="11"/>
    </row>
    <row r="25" spans="1:14" ht="15" customHeight="1" x14ac:dyDescent="0.25">
      <c r="A25" s="9"/>
      <c r="B25" s="17"/>
      <c r="C25" s="18"/>
      <c r="D25" s="17"/>
      <c r="E25" s="27"/>
      <c r="F25" s="17"/>
      <c r="G25" s="27"/>
      <c r="H25" s="17"/>
      <c r="I25" s="27"/>
      <c r="J25" s="17"/>
      <c r="K25" s="27"/>
      <c r="L25" s="113"/>
      <c r="M25" s="113"/>
      <c r="N25" s="113"/>
    </row>
    <row r="26" spans="1:14" ht="15" customHeight="1" x14ac:dyDescent="0.25">
      <c r="A26" s="69" t="s">
        <v>34</v>
      </c>
    </row>
    <row r="36" spans="1:14" ht="25.5" customHeight="1" x14ac:dyDescent="0.25">
      <c r="A36" s="51" t="s">
        <v>29</v>
      </c>
      <c r="B36" s="13"/>
      <c r="C36" s="14" t="s">
        <v>22</v>
      </c>
      <c r="D36" s="13"/>
      <c r="E36" s="14" t="s">
        <v>22</v>
      </c>
      <c r="F36" s="13"/>
      <c r="G36" s="14" t="s">
        <v>22</v>
      </c>
      <c r="H36" s="13"/>
      <c r="I36" s="14" t="s">
        <v>22</v>
      </c>
      <c r="J36" s="13"/>
      <c r="K36" s="14" t="s">
        <v>22</v>
      </c>
      <c r="L36" s="13"/>
      <c r="M36" s="14" t="s">
        <v>22</v>
      </c>
      <c r="N36" s="13"/>
    </row>
    <row r="37" spans="1:14" ht="15" customHeight="1" x14ac:dyDescent="0.25">
      <c r="A37" s="6"/>
      <c r="B37" s="15">
        <v>2019</v>
      </c>
      <c r="C37" s="16" t="s">
        <v>25</v>
      </c>
      <c r="D37" s="15">
        <v>2020</v>
      </c>
      <c r="E37" s="16" t="s">
        <v>26</v>
      </c>
      <c r="F37" s="15">
        <v>2021</v>
      </c>
      <c r="G37" s="16" t="s">
        <v>49</v>
      </c>
      <c r="H37" s="15">
        <v>2022</v>
      </c>
      <c r="I37" s="16" t="s">
        <v>81</v>
      </c>
      <c r="J37" s="15">
        <v>2023</v>
      </c>
      <c r="K37" s="16" t="s">
        <v>84</v>
      </c>
      <c r="L37" s="15">
        <v>2024</v>
      </c>
      <c r="M37" s="16" t="s">
        <v>100</v>
      </c>
      <c r="N37" s="15">
        <v>2025</v>
      </c>
    </row>
    <row r="38" spans="1:14" ht="15" customHeight="1" x14ac:dyDescent="0.25">
      <c r="A38" s="31" t="s">
        <v>23</v>
      </c>
      <c r="B38" s="26"/>
      <c r="C38" s="25"/>
      <c r="D38" s="26"/>
      <c r="E38" s="25"/>
      <c r="F38" s="26"/>
      <c r="G38" s="131"/>
      <c r="H38" s="26"/>
      <c r="I38" s="131"/>
      <c r="J38" s="26"/>
      <c r="K38" s="131"/>
      <c r="L38" s="132"/>
      <c r="M38" s="131"/>
      <c r="N38" s="132"/>
    </row>
    <row r="39" spans="1:14" ht="15" customHeight="1" x14ac:dyDescent="0.25">
      <c r="A39" s="42" t="s">
        <v>18</v>
      </c>
      <c r="B39" s="45">
        <f>B4-B20</f>
        <v>6310</v>
      </c>
      <c r="C39" s="48">
        <f>D39/B39-1</f>
        <v>3.961965134706924E-3</v>
      </c>
      <c r="D39" s="45">
        <f>D4-D20</f>
        <v>6335</v>
      </c>
      <c r="E39" s="48">
        <f>F39/D39-1</f>
        <v>8.6819258089976259E-3</v>
      </c>
      <c r="F39" s="45">
        <f>F4-F20</f>
        <v>6390</v>
      </c>
      <c r="G39" s="48">
        <f>H39/F39-1</f>
        <v>-2.7386541471048464E-2</v>
      </c>
      <c r="H39" s="45">
        <f>H4-H20</f>
        <v>6215</v>
      </c>
      <c r="I39" s="48">
        <f>J39/H39-1</f>
        <v>-1.9308125502815798E-2</v>
      </c>
      <c r="J39" s="45">
        <f>J4-J20</f>
        <v>6095</v>
      </c>
      <c r="K39" s="48">
        <f>L39/J39-1</f>
        <v>-1.5586546349466768E-2</v>
      </c>
      <c r="L39" s="45">
        <f>L4-L20</f>
        <v>6000</v>
      </c>
      <c r="M39" s="48">
        <f>N39/L39-1</f>
        <v>-1.2499999999999956E-2</v>
      </c>
      <c r="N39" s="45">
        <f>N4-N20</f>
        <v>5925</v>
      </c>
    </row>
    <row r="40" spans="1:14" ht="15" customHeight="1" x14ac:dyDescent="0.25">
      <c r="A40" s="43" t="s">
        <v>19</v>
      </c>
      <c r="B40" s="46">
        <f>B5-B21</f>
        <v>6360</v>
      </c>
      <c r="C40" s="41">
        <f t="shared" ref="C40:C42" si="2">D40/B40-1</f>
        <v>1.5723270440251014E-3</v>
      </c>
      <c r="D40" s="46">
        <f>D5-D21</f>
        <v>6370</v>
      </c>
      <c r="E40" s="41">
        <f>F40/D40-1</f>
        <v>-1.0204081632653073E-2</v>
      </c>
      <c r="F40" s="46">
        <f>F5-F21</f>
        <v>6305</v>
      </c>
      <c r="G40" s="41">
        <f>H40/F40-1</f>
        <v>-1.8239492466296636E-2</v>
      </c>
      <c r="H40" s="46">
        <f>H5-H21</f>
        <v>6190</v>
      </c>
      <c r="I40" s="41">
        <f>J40/H40-1</f>
        <v>-1.696284329563813E-2</v>
      </c>
      <c r="J40" s="46">
        <f>J5-J21</f>
        <v>6085</v>
      </c>
      <c r="K40" s="41">
        <f>L40/J40-1</f>
        <v>-1.7255546425636759E-2</v>
      </c>
      <c r="L40" s="115">
        <f>L5-L21</f>
        <v>5980</v>
      </c>
      <c r="M40" s="41"/>
      <c r="N40" s="115"/>
    </row>
    <row r="41" spans="1:14" ht="15" customHeight="1" x14ac:dyDescent="0.25">
      <c r="A41" s="43" t="s">
        <v>20</v>
      </c>
      <c r="B41" s="46">
        <f>B6-B22</f>
        <v>6365</v>
      </c>
      <c r="C41" s="41">
        <f t="shared" si="2"/>
        <v>-3.9277297721916904E-3</v>
      </c>
      <c r="D41" s="46">
        <f>D6-D22</f>
        <v>6340</v>
      </c>
      <c r="E41" s="41">
        <f>F41/D41-1</f>
        <v>-1.4984227129337557E-2</v>
      </c>
      <c r="F41" s="46">
        <f>F6-F22</f>
        <v>6245</v>
      </c>
      <c r="G41" s="41">
        <f>H41/F41-1</f>
        <v>-1.4411529223378738E-2</v>
      </c>
      <c r="H41" s="46">
        <f>H6-H22</f>
        <v>6155</v>
      </c>
      <c r="I41" s="41">
        <f>J41/H41-1</f>
        <v>-2.4370430544272903E-2</v>
      </c>
      <c r="J41" s="46">
        <f>J6-J22</f>
        <v>6005</v>
      </c>
      <c r="K41" s="41">
        <f>L41/J41-1</f>
        <v>-1.0824313072439584E-2</v>
      </c>
      <c r="L41" s="115">
        <f>L6-L22</f>
        <v>5940</v>
      </c>
      <c r="M41" s="41"/>
      <c r="N41" s="115"/>
    </row>
    <row r="42" spans="1:14" ht="15" customHeight="1" x14ac:dyDescent="0.25">
      <c r="A42" s="44" t="s">
        <v>21</v>
      </c>
      <c r="B42" s="47">
        <f>B7-B23</f>
        <v>6375</v>
      </c>
      <c r="C42" s="49">
        <f t="shared" si="2"/>
        <v>-1.098039215686275E-2</v>
      </c>
      <c r="D42" s="47">
        <f>D7-D23</f>
        <v>6305</v>
      </c>
      <c r="E42" s="91">
        <f>F42/D42-1</f>
        <v>-7.1371927042029881E-3</v>
      </c>
      <c r="F42" s="47">
        <f>F7-F23</f>
        <v>6260</v>
      </c>
      <c r="G42" s="91">
        <f>H42/F42-1</f>
        <v>-2.0766773162939289E-2</v>
      </c>
      <c r="H42" s="47">
        <f>H7-H23</f>
        <v>6130</v>
      </c>
      <c r="I42" s="91">
        <f>J42/H42-1</f>
        <v>-2.2022838499184294E-2</v>
      </c>
      <c r="J42" s="47">
        <f>J7-J23</f>
        <v>5995</v>
      </c>
      <c r="K42" s="49">
        <f>L42/J42-1</f>
        <v>-1.4178482068390341E-2</v>
      </c>
      <c r="L42" s="146">
        <f>L7-L23</f>
        <v>5910</v>
      </c>
      <c r="M42" s="49"/>
      <c r="N42" s="146"/>
    </row>
    <row r="43" spans="1:14" ht="15" customHeight="1" x14ac:dyDescent="0.25">
      <c r="A43" s="10"/>
      <c r="B43" s="19"/>
      <c r="C43" s="12"/>
      <c r="D43" s="11"/>
      <c r="F43" s="11"/>
      <c r="H43" s="11"/>
      <c r="J43" s="11"/>
      <c r="L43" s="90"/>
      <c r="M43" s="149"/>
      <c r="N43" s="149"/>
    </row>
    <row r="44" spans="1:14" ht="15" customHeight="1" x14ac:dyDescent="0.25">
      <c r="A44" s="9"/>
      <c r="B44" s="17"/>
      <c r="C44" s="18"/>
      <c r="D44" s="17"/>
      <c r="E44" s="27"/>
      <c r="F44" s="17"/>
      <c r="G44" s="27"/>
      <c r="H44" s="17"/>
      <c r="I44" s="27"/>
      <c r="J44" s="17"/>
      <c r="K44" s="27"/>
      <c r="L44" s="118"/>
      <c r="M44" s="152"/>
      <c r="N44" s="152"/>
    </row>
    <row r="45" spans="1:14" ht="15" customHeight="1" x14ac:dyDescent="0.25">
      <c r="A45" s="69" t="s">
        <v>34</v>
      </c>
    </row>
    <row r="48" spans="1:14" ht="15" customHeight="1" x14ac:dyDescent="0.25">
      <c r="A48" s="30"/>
      <c r="B48" s="8"/>
      <c r="D48" s="8"/>
      <c r="F48" s="8"/>
      <c r="H48" s="8"/>
      <c r="J48" s="8"/>
      <c r="L48" s="8"/>
      <c r="M48" s="8"/>
      <c r="N48" s="8"/>
    </row>
    <row r="53" spans="1:15" ht="15" customHeight="1" x14ac:dyDescent="0.25">
      <c r="A53" s="50" t="s">
        <v>35</v>
      </c>
      <c r="B53" s="13"/>
      <c r="C53" s="14" t="s">
        <v>22</v>
      </c>
      <c r="D53" s="13"/>
      <c r="E53" s="14" t="s">
        <v>22</v>
      </c>
      <c r="F53" s="13"/>
      <c r="G53" s="14" t="s">
        <v>22</v>
      </c>
      <c r="H53" s="13"/>
      <c r="I53" s="14" t="s">
        <v>22</v>
      </c>
      <c r="J53" s="13"/>
      <c r="K53" s="14" t="s">
        <v>22</v>
      </c>
      <c r="L53" s="13"/>
      <c r="M53" s="14" t="s">
        <v>22</v>
      </c>
      <c r="N53" s="13"/>
    </row>
    <row r="54" spans="1:15" ht="15" customHeight="1" x14ac:dyDescent="0.25">
      <c r="A54" s="6"/>
      <c r="B54" s="15">
        <v>2019</v>
      </c>
      <c r="C54" s="16" t="s">
        <v>25</v>
      </c>
      <c r="D54" s="15">
        <v>2020</v>
      </c>
      <c r="E54" s="16" t="s">
        <v>26</v>
      </c>
      <c r="F54" s="15">
        <v>2021</v>
      </c>
      <c r="G54" s="16" t="s">
        <v>49</v>
      </c>
      <c r="H54" s="15">
        <v>2022</v>
      </c>
      <c r="I54" s="16" t="s">
        <v>81</v>
      </c>
      <c r="J54" s="15">
        <v>2023</v>
      </c>
      <c r="K54" s="16" t="s">
        <v>84</v>
      </c>
      <c r="L54" s="15">
        <v>2024</v>
      </c>
      <c r="M54" s="16" t="s">
        <v>100</v>
      </c>
      <c r="N54" s="15">
        <v>2025</v>
      </c>
    </row>
    <row r="55" spans="1:15" ht="15" customHeight="1" x14ac:dyDescent="0.25">
      <c r="A55" s="128" t="s">
        <v>23</v>
      </c>
      <c r="B55" s="73"/>
      <c r="C55" s="129"/>
      <c r="D55" s="73"/>
      <c r="E55" s="129"/>
      <c r="F55" s="73"/>
      <c r="G55" s="129"/>
      <c r="H55" s="73"/>
      <c r="I55" s="129"/>
      <c r="J55" s="73"/>
      <c r="K55" s="129"/>
      <c r="L55" s="133"/>
      <c r="M55" s="129"/>
      <c r="N55" s="133"/>
    </row>
    <row r="56" spans="1:15" ht="15" customHeight="1" x14ac:dyDescent="0.25">
      <c r="A56" s="32" t="s">
        <v>18</v>
      </c>
      <c r="B56" s="33">
        <v>421260219</v>
      </c>
      <c r="C56" s="28">
        <f t="shared" ref="C56:E59" si="3">D56/B56-1</f>
        <v>-9.067796168999287E-2</v>
      </c>
      <c r="D56" s="101">
        <v>383061201</v>
      </c>
      <c r="E56" s="28">
        <f t="shared" si="3"/>
        <v>-0.35811385397917128</v>
      </c>
      <c r="F56" s="101">
        <v>245881678</v>
      </c>
      <c r="G56" s="28">
        <f t="shared" ref="G56" si="4">H56/F56-1</f>
        <v>0.77388395730730286</v>
      </c>
      <c r="H56" s="101">
        <v>436165564</v>
      </c>
      <c r="I56" s="28">
        <f t="shared" ref="I56:M59" si="5">J56/H56-1</f>
        <v>0.14089289268145899</v>
      </c>
      <c r="J56" s="101">
        <v>497618192</v>
      </c>
      <c r="K56" s="28">
        <f t="shared" si="5"/>
        <v>8.903661424018039E-2</v>
      </c>
      <c r="L56" s="136">
        <v>541924431</v>
      </c>
      <c r="M56" s="28">
        <f t="shared" si="5"/>
        <v>4.0859089816528416E-2</v>
      </c>
      <c r="N56" s="136">
        <v>564066970</v>
      </c>
      <c r="O56" s="135"/>
    </row>
    <row r="57" spans="1:15" ht="15" customHeight="1" x14ac:dyDescent="0.25">
      <c r="A57" s="34" t="s">
        <v>19</v>
      </c>
      <c r="B57" s="8">
        <v>454287883</v>
      </c>
      <c r="C57" s="29">
        <f t="shared" si="3"/>
        <v>-0.29109175029438328</v>
      </c>
      <c r="D57" s="102">
        <v>322048428</v>
      </c>
      <c r="E57" s="29">
        <f>F57/D57-1</f>
        <v>0.40513006323384393</v>
      </c>
      <c r="F57" s="102">
        <v>452519928</v>
      </c>
      <c r="G57" s="29">
        <f>H57/F57-1</f>
        <v>0.11232322126595928</v>
      </c>
      <c r="H57" s="102">
        <v>503348424</v>
      </c>
      <c r="I57" s="29">
        <f t="shared" si="5"/>
        <v>8.6180444661529299E-2</v>
      </c>
      <c r="J57" s="102">
        <v>546727215</v>
      </c>
      <c r="K57" s="29">
        <f t="shared" si="5"/>
        <v>6.5139009039453022E-2</v>
      </c>
      <c r="L57" s="137">
        <v>582340484</v>
      </c>
      <c r="M57" s="29"/>
      <c r="N57" s="137"/>
      <c r="O57" s="135"/>
    </row>
    <row r="58" spans="1:15" ht="15" customHeight="1" x14ac:dyDescent="0.25">
      <c r="A58" s="34" t="s">
        <v>20</v>
      </c>
      <c r="B58" s="8">
        <v>443394926</v>
      </c>
      <c r="C58" s="29">
        <f t="shared" si="3"/>
        <v>-1.6090423190814773E-2</v>
      </c>
      <c r="D58" s="102">
        <v>436260514</v>
      </c>
      <c r="E58" s="29">
        <f>F58/D58-1</f>
        <v>8.5747792430281633E-2</v>
      </c>
      <c r="F58" s="102">
        <v>473668890</v>
      </c>
      <c r="G58" s="29">
        <f>H58/F58-1</f>
        <v>5.6425717551346954E-2</v>
      </c>
      <c r="H58" s="102">
        <v>500395997</v>
      </c>
      <c r="I58" s="29">
        <f t="shared" si="5"/>
        <v>8.1074191726597578E-2</v>
      </c>
      <c r="J58" s="102">
        <v>540965198</v>
      </c>
      <c r="K58" s="29">
        <f t="shared" si="5"/>
        <v>6.5946513993678346E-2</v>
      </c>
      <c r="L58" s="102">
        <v>576639967</v>
      </c>
      <c r="M58" s="29"/>
      <c r="N58" s="102"/>
    </row>
    <row r="59" spans="1:15" ht="15" customHeight="1" x14ac:dyDescent="0.25">
      <c r="A59" s="35" t="s">
        <v>21</v>
      </c>
      <c r="B59" s="36">
        <v>481285487</v>
      </c>
      <c r="C59" s="37">
        <f t="shared" si="3"/>
        <v>-0.18795865124434974</v>
      </c>
      <c r="D59" s="103">
        <v>390823716</v>
      </c>
      <c r="E59" s="37">
        <f>F59/D59-1</f>
        <v>0.15155815928018046</v>
      </c>
      <c r="F59" s="103">
        <v>450056239</v>
      </c>
      <c r="G59" s="29">
        <f>H59/F59-1</f>
        <v>0.21247670782761885</v>
      </c>
      <c r="H59" s="103">
        <v>545682707</v>
      </c>
      <c r="I59" s="29">
        <f t="shared" si="5"/>
        <v>6.4304991801765077E-2</v>
      </c>
      <c r="J59" s="103">
        <v>580772829</v>
      </c>
      <c r="K59" s="37">
        <f t="shared" si="5"/>
        <v>7.6240834262582213E-2</v>
      </c>
      <c r="L59" s="103">
        <v>625051434</v>
      </c>
      <c r="M59" s="37"/>
      <c r="N59" s="103"/>
    </row>
    <row r="60" spans="1:15" ht="15" customHeight="1" x14ac:dyDescent="0.25">
      <c r="A60" s="9"/>
      <c r="B60" s="17"/>
      <c r="C60" s="18"/>
      <c r="D60" s="17"/>
      <c r="E60" s="27"/>
      <c r="F60" s="17"/>
      <c r="G60" s="27"/>
      <c r="H60" s="17"/>
      <c r="I60" s="27"/>
      <c r="J60" s="17"/>
      <c r="K60" s="27"/>
      <c r="L60" s="118"/>
      <c r="M60" s="27"/>
      <c r="N60" s="118"/>
    </row>
    <row r="61" spans="1:15" ht="15" customHeight="1" x14ac:dyDescent="0.25">
      <c r="A61" s="105" t="s">
        <v>36</v>
      </c>
      <c r="L61" s="111"/>
      <c r="M61" s="111"/>
      <c r="N61" s="111"/>
    </row>
    <row r="62" spans="1:15" ht="15" customHeight="1" x14ac:dyDescent="0.25">
      <c r="A62" s="105"/>
    </row>
    <row r="63" spans="1:15" ht="15" customHeight="1" x14ac:dyDescent="0.25">
      <c r="A63" s="50" t="s">
        <v>51</v>
      </c>
      <c r="B63" s="14" t="s">
        <v>53</v>
      </c>
      <c r="C63" s="14" t="s">
        <v>50</v>
      </c>
      <c r="D63" s="14" t="s">
        <v>53</v>
      </c>
      <c r="E63" s="14" t="s">
        <v>50</v>
      </c>
      <c r="F63" s="14" t="s">
        <v>53</v>
      </c>
      <c r="G63" s="14" t="s">
        <v>50</v>
      </c>
      <c r="H63" s="14" t="s">
        <v>53</v>
      </c>
      <c r="I63" s="14" t="s">
        <v>50</v>
      </c>
      <c r="J63" s="14" t="s">
        <v>53</v>
      </c>
      <c r="K63" s="14" t="s">
        <v>50</v>
      </c>
    </row>
    <row r="64" spans="1:15" ht="15" customHeight="1" x14ac:dyDescent="0.25">
      <c r="A64" s="6" t="s">
        <v>52</v>
      </c>
      <c r="B64" s="16" t="s">
        <v>25</v>
      </c>
      <c r="C64" s="16" t="s">
        <v>25</v>
      </c>
      <c r="D64" s="16" t="s">
        <v>26</v>
      </c>
      <c r="E64" s="16" t="s">
        <v>26</v>
      </c>
      <c r="F64" s="16" t="s">
        <v>49</v>
      </c>
      <c r="G64" s="16" t="s">
        <v>49</v>
      </c>
      <c r="H64" s="16" t="s">
        <v>81</v>
      </c>
      <c r="I64" s="16" t="s">
        <v>81</v>
      </c>
      <c r="J64" s="16" t="s">
        <v>84</v>
      </c>
      <c r="K64" s="16" t="s">
        <v>84</v>
      </c>
    </row>
    <row r="65" spans="1:15" ht="15" customHeight="1" x14ac:dyDescent="0.25">
      <c r="A65" s="128" t="s">
        <v>23</v>
      </c>
      <c r="B65" s="73"/>
      <c r="C65" s="129"/>
      <c r="D65" s="73"/>
      <c r="E65" s="129"/>
      <c r="F65" s="73"/>
      <c r="G65" s="129"/>
      <c r="H65" s="73"/>
      <c r="I65" s="129"/>
      <c r="J65" s="73"/>
      <c r="K65" s="129"/>
    </row>
    <row r="66" spans="1:15" ht="15" customHeight="1" x14ac:dyDescent="0.25">
      <c r="A66" s="42" t="s">
        <v>18</v>
      </c>
      <c r="B66" s="106">
        <f>(1+Brondata!C34/100)/(1+Brondata!D34/100) - 1</f>
        <v>3.0612244897959107E-2</v>
      </c>
      <c r="C66" s="109" t="s">
        <v>71</v>
      </c>
      <c r="D66" s="110" t="s">
        <v>71</v>
      </c>
      <c r="E66" s="109" t="s">
        <v>71</v>
      </c>
      <c r="F66" s="110" t="s">
        <v>71</v>
      </c>
      <c r="G66" s="109" t="s">
        <v>71</v>
      </c>
      <c r="H66" s="110">
        <f>(1+Brondata!C46/100)/(1+Brondata!D46/100) - 1</f>
        <v>6.7970204841713233E-2</v>
      </c>
      <c r="I66" s="109">
        <f t="shared" ref="C66:I69" si="6">(1+I56)/(1+H66)-1</f>
        <v>6.8281575187346899E-2</v>
      </c>
      <c r="J66" s="147"/>
      <c r="K66" s="147"/>
      <c r="L66" s="154"/>
      <c r="M66" s="155"/>
      <c r="N66" s="155"/>
      <c r="O66" s="156"/>
    </row>
    <row r="67" spans="1:15" ht="15" customHeight="1" x14ac:dyDescent="0.25">
      <c r="A67" s="43" t="s">
        <v>19</v>
      </c>
      <c r="B67" s="107">
        <f>(1+Brondata!C35/100)/(1+Brondata!D35/100) - 1</f>
        <v>3.3823529411764808E-2</v>
      </c>
      <c r="C67" s="41">
        <f>(1+C57)/(1+B67)-1</f>
        <v>-0.31428505007138074</v>
      </c>
      <c r="D67" s="107">
        <f>(1+Brondata!C39/100)/(1+Brondata!D39/100) - 1</f>
        <v>4.1198501872659277E-2</v>
      </c>
      <c r="E67" s="41">
        <f t="shared" si="6"/>
        <v>0.34953139166703706</v>
      </c>
      <c r="F67" s="107">
        <f>(1+Brondata!C43/100)/(1+Brondata!D43/100) - 1</f>
        <v>2.5500910746812266E-2</v>
      </c>
      <c r="G67" s="41">
        <f t="shared" si="6"/>
        <v>8.4663318783324559E-2</v>
      </c>
      <c r="H67" s="107">
        <f>(1+Brondata!C47/100)/(1+Brondata!D47/100) - 1</f>
        <v>6.8249258160237636E-2</v>
      </c>
      <c r="I67" s="41">
        <f t="shared" si="6"/>
        <v>1.6785582919264685E-2</v>
      </c>
      <c r="J67" s="148"/>
      <c r="K67" s="148"/>
      <c r="L67" s="154"/>
      <c r="M67" s="155"/>
      <c r="N67" s="155"/>
      <c r="O67" s="156"/>
    </row>
    <row r="68" spans="1:15" ht="15" customHeight="1" x14ac:dyDescent="0.25">
      <c r="A68" s="43" t="s">
        <v>20</v>
      </c>
      <c r="B68" s="107">
        <f>(1+Brondata!C36/100)/(1+Brondata!D36/100) - 1</f>
        <v>4.135737009544016E-2</v>
      </c>
      <c r="C68" s="41">
        <f t="shared" si="6"/>
        <v>-5.5166261780996373E-2</v>
      </c>
      <c r="D68" s="107">
        <f>(1+Brondata!C40/100)/(1+Brondata!D40/100) - 1</f>
        <v>3.0009680542110395E-2</v>
      </c>
      <c r="E68" s="41">
        <f t="shared" si="6"/>
        <v>5.4114163139549643E-2</v>
      </c>
      <c r="F68" s="107">
        <f>(1+Brondata!C44/100)/(1+Brondata!D44/100) - 1</f>
        <v>4.2926829268292721E-2</v>
      </c>
      <c r="G68" s="41">
        <f t="shared" ref="G68" si="7">(1+G58)/(1+F68)-1</f>
        <v>1.2943274546427075E-2</v>
      </c>
      <c r="H68" s="107">
        <f>(1+Brondata!C48/100)/(1+Brondata!D48/100) - 1</f>
        <v>7.8921078921079024E-2</v>
      </c>
      <c r="I68" s="41">
        <f t="shared" si="6"/>
        <v>1.9956165910408608E-3</v>
      </c>
      <c r="J68" s="148"/>
      <c r="K68" s="148"/>
      <c r="L68" s="154"/>
      <c r="M68" s="155"/>
      <c r="N68" s="155"/>
      <c r="O68" s="156"/>
    </row>
    <row r="69" spans="1:15" ht="15" customHeight="1" x14ac:dyDescent="0.25">
      <c r="A69" s="44" t="s">
        <v>21</v>
      </c>
      <c r="B69" s="108">
        <f>(1+Brondata!C37/100)/(1+Brondata!D37/100) - 1</f>
        <v>3.8910505836575959E-2</v>
      </c>
      <c r="C69" s="49">
        <f t="shared" si="6"/>
        <v>-0.21837218490561017</v>
      </c>
      <c r="D69" s="108">
        <f>(1+Brondata!C41/100)/(1+Brondata!D41/100) - 1</f>
        <v>2.415026833631484E-2</v>
      </c>
      <c r="E69" s="49">
        <f t="shared" si="6"/>
        <v>0.1244035127294687</v>
      </c>
      <c r="F69" s="108">
        <f>(1+Brondata!C45/100)/(1+Brondata!D45/100) - 1</f>
        <v>5.4982817869415834E-2</v>
      </c>
      <c r="G69" s="49">
        <f t="shared" ref="G69" si="8">(1+G59)/(1+F69)-1</f>
        <v>0.14928573934148881</v>
      </c>
      <c r="H69" s="108">
        <f>(1+Brondata!C49/100)/(1+Brondata!D49/100) - 1</f>
        <v>7.5910931174089091E-2</v>
      </c>
      <c r="I69" s="49">
        <f t="shared" si="6"/>
        <v>-1.0787081937776222E-2</v>
      </c>
      <c r="J69" s="148"/>
      <c r="K69" s="148"/>
      <c r="L69" s="154"/>
      <c r="M69" s="155"/>
      <c r="N69" s="155"/>
      <c r="O69" s="156"/>
    </row>
    <row r="70" spans="1:15" ht="15" customHeight="1" x14ac:dyDescent="0.25">
      <c r="A70" s="9"/>
      <c r="B70" s="17"/>
      <c r="C70" s="18"/>
      <c r="D70" s="17"/>
      <c r="E70" s="27"/>
      <c r="F70" s="17"/>
      <c r="G70" s="27"/>
      <c r="H70" s="17"/>
      <c r="I70" s="27"/>
      <c r="J70" s="17"/>
      <c r="K70" s="27"/>
    </row>
    <row r="71" spans="1:15" ht="15" customHeight="1" x14ac:dyDescent="0.25">
      <c r="A71" s="105" t="s">
        <v>82</v>
      </c>
    </row>
    <row r="74" spans="1:15" ht="15" customHeight="1" x14ac:dyDescent="0.25">
      <c r="A74" s="51" t="s">
        <v>13</v>
      </c>
      <c r="B74" s="13"/>
      <c r="C74" s="14" t="s">
        <v>22</v>
      </c>
      <c r="D74" s="13"/>
      <c r="E74" s="14" t="s">
        <v>22</v>
      </c>
      <c r="F74" s="13"/>
      <c r="G74" s="14" t="s">
        <v>22</v>
      </c>
      <c r="H74" s="13"/>
      <c r="I74" s="14" t="s">
        <v>22</v>
      </c>
      <c r="J74" s="13"/>
      <c r="K74" s="14" t="s">
        <v>22</v>
      </c>
      <c r="L74" s="13"/>
      <c r="M74" s="14" t="s">
        <v>22</v>
      </c>
      <c r="N74" s="13"/>
    </row>
    <row r="75" spans="1:15" ht="15" customHeight="1" x14ac:dyDescent="0.25">
      <c r="A75" s="6"/>
      <c r="B75" s="15">
        <v>2019</v>
      </c>
      <c r="C75" s="16" t="s">
        <v>25</v>
      </c>
      <c r="D75" s="15">
        <v>2020</v>
      </c>
      <c r="E75" s="16" t="s">
        <v>26</v>
      </c>
      <c r="F75" s="15">
        <v>2021</v>
      </c>
      <c r="G75" s="16" t="s">
        <v>49</v>
      </c>
      <c r="H75" s="15">
        <v>2022</v>
      </c>
      <c r="I75" s="16" t="s">
        <v>81</v>
      </c>
      <c r="J75" s="15">
        <v>2023</v>
      </c>
      <c r="K75" s="16" t="s">
        <v>84</v>
      </c>
      <c r="L75" s="15">
        <v>2024</v>
      </c>
      <c r="M75" s="16" t="s">
        <v>100</v>
      </c>
      <c r="N75" s="15">
        <v>2025</v>
      </c>
    </row>
    <row r="76" spans="1:15" ht="15" customHeight="1" x14ac:dyDescent="0.25">
      <c r="A76" s="31" t="s">
        <v>23</v>
      </c>
      <c r="B76" s="26"/>
      <c r="C76" s="25"/>
      <c r="D76" s="26"/>
      <c r="E76" s="25"/>
      <c r="F76" s="26"/>
      <c r="G76" s="25"/>
      <c r="H76" s="26"/>
      <c r="I76" s="25"/>
      <c r="J76" s="26"/>
      <c r="K76" s="25"/>
      <c r="L76" s="114"/>
      <c r="M76" s="25"/>
      <c r="N76" s="114"/>
    </row>
    <row r="77" spans="1:15" ht="15" customHeight="1" x14ac:dyDescent="0.25">
      <c r="A77" s="42" t="s">
        <v>18</v>
      </c>
      <c r="B77" s="45">
        <v>26904</v>
      </c>
      <c r="C77" s="48">
        <f>D77/B77-1</f>
        <v>-3.0144216473386831E-2</v>
      </c>
      <c r="D77" s="45">
        <v>26093</v>
      </c>
      <c r="E77" s="28">
        <f>F77/D77-1</f>
        <v>-6.2468861380446827E-2</v>
      </c>
      <c r="F77" s="45">
        <f>'Maandcijfers medewerkers'!G5</f>
        <v>24463</v>
      </c>
      <c r="G77" s="28">
        <f>H77/F77-1</f>
        <v>-3.0985570044557043E-2</v>
      </c>
      <c r="H77" s="45">
        <f>'Maandcijfers medewerkers'!I5</f>
        <v>23705</v>
      </c>
      <c r="I77" s="28">
        <f>J77/H77-1</f>
        <v>-3.9991562961400495E-2</v>
      </c>
      <c r="J77" s="45">
        <f>'Maandcijfers medewerkers'!K5</f>
        <v>22757</v>
      </c>
      <c r="K77" s="28">
        <f>L77/J77-1</f>
        <v>-1.2303906490310657E-2</v>
      </c>
      <c r="L77" s="130">
        <f>'Maandcijfers medewerkers'!M5</f>
        <v>22477</v>
      </c>
      <c r="M77" s="28">
        <f>N77/L77-1</f>
        <v>-4.3600124571784304E-3</v>
      </c>
      <c r="N77" s="130">
        <f>'Maandcijfers medewerkers'!O5</f>
        <v>22379</v>
      </c>
    </row>
    <row r="78" spans="1:15" ht="15" customHeight="1" x14ac:dyDescent="0.25">
      <c r="A78" s="43" t="s">
        <v>19</v>
      </c>
      <c r="B78" s="46">
        <v>26702</v>
      </c>
      <c r="C78" s="41">
        <f t="shared" ref="C78:C80" si="9">D78/B78-1</f>
        <v>-3.9847202456744779E-2</v>
      </c>
      <c r="D78" s="77">
        <v>25638</v>
      </c>
      <c r="E78" s="29">
        <f>F78/D78-1</f>
        <v>-4.6259458616116689E-2</v>
      </c>
      <c r="F78" s="82">
        <f>'Maandcijfers medewerkers'!G8</f>
        <v>24452</v>
      </c>
      <c r="G78" s="29">
        <f>H78/F78-1</f>
        <v>-5.0261737281203978E-2</v>
      </c>
      <c r="H78" s="82">
        <f>'Maandcijfers medewerkers'!I8</f>
        <v>23223</v>
      </c>
      <c r="I78" s="29">
        <f>J78/H78-1</f>
        <v>-3.4879214571760797E-2</v>
      </c>
      <c r="J78" s="82">
        <f>'Maandcijfers medewerkers'!K8</f>
        <v>22413</v>
      </c>
      <c r="K78" s="29">
        <f>L78/J78-1</f>
        <v>-7.1387141391157094E-3</v>
      </c>
      <c r="L78" s="78">
        <f>'Maandcijfers medewerkers'!$M$8</f>
        <v>22253</v>
      </c>
      <c r="M78" s="29"/>
      <c r="N78" s="78"/>
    </row>
    <row r="79" spans="1:15" ht="15" customHeight="1" x14ac:dyDescent="0.25">
      <c r="A79" s="43" t="s">
        <v>20</v>
      </c>
      <c r="B79" s="46">
        <v>26814</v>
      </c>
      <c r="C79" s="41">
        <f t="shared" si="9"/>
        <v>-4.2962631461176959E-2</v>
      </c>
      <c r="D79" s="46">
        <v>25662</v>
      </c>
      <c r="E79" s="29">
        <f>F79/D79-1</f>
        <v>-5.1087210661678761E-2</v>
      </c>
      <c r="F79" s="82">
        <f>'Maandcijfers medewerkers'!G11</f>
        <v>24351</v>
      </c>
      <c r="G79" s="29">
        <f>H79/F79-1</f>
        <v>-5.030594226109808E-2</v>
      </c>
      <c r="H79" s="82">
        <f>'Maandcijfers medewerkers'!I11</f>
        <v>23126</v>
      </c>
      <c r="I79" s="29">
        <f>J79/H79-1</f>
        <v>-3.9219925624837892E-2</v>
      </c>
      <c r="J79" s="82">
        <f>'Maandcijfers medewerkers'!K11</f>
        <v>22219</v>
      </c>
      <c r="K79" s="29">
        <f>L79/J79-1</f>
        <v>7.8311355146496453E-3</v>
      </c>
      <c r="L79" s="78">
        <f>'Maandcijfers medewerkers'!M11</f>
        <v>22393</v>
      </c>
      <c r="M79" s="29"/>
      <c r="N79" s="78"/>
    </row>
    <row r="80" spans="1:15" ht="15" customHeight="1" x14ac:dyDescent="0.25">
      <c r="A80" s="44" t="s">
        <v>21</v>
      </c>
      <c r="B80" s="47">
        <f>'Maandcijfers medewerkers'!C14</f>
        <v>27170</v>
      </c>
      <c r="C80" s="49">
        <f t="shared" si="9"/>
        <v>-7.5708502024291469E-2</v>
      </c>
      <c r="D80" s="47">
        <f>'Maandcijfers medewerkers'!E14</f>
        <v>25113</v>
      </c>
      <c r="E80" s="37">
        <f>F80/D80-1</f>
        <v>-2.7475809341775181E-2</v>
      </c>
      <c r="F80" s="92">
        <f>'Maandcijfers medewerkers'!G14</f>
        <v>24423</v>
      </c>
      <c r="G80" s="37">
        <f>H80/F80-1</f>
        <v>-4.6349752282684342E-2</v>
      </c>
      <c r="H80" s="92">
        <f>'Maandcijfers medewerkers'!I14</f>
        <v>23291</v>
      </c>
      <c r="I80" s="37">
        <f>J80/H80-1</f>
        <v>-1.5671289339229788E-2</v>
      </c>
      <c r="J80" s="92">
        <f>'Maandcijfers medewerkers'!K14</f>
        <v>22926</v>
      </c>
      <c r="K80" s="37">
        <f>L80/J80-1</f>
        <v>9.1599057838265274E-4</v>
      </c>
      <c r="L80" s="134">
        <f>'Maandcijfers medewerkers'!M14</f>
        <v>22947</v>
      </c>
      <c r="M80" s="37"/>
      <c r="N80" s="134"/>
    </row>
    <row r="81" spans="1:14" ht="15" customHeight="1" x14ac:dyDescent="0.25">
      <c r="A81" s="72" t="s">
        <v>42</v>
      </c>
    </row>
    <row r="91" spans="1:14" ht="15" customHeight="1" x14ac:dyDescent="0.25">
      <c r="A91" s="51" t="s">
        <v>30</v>
      </c>
      <c r="B91" s="13"/>
      <c r="C91" s="14" t="s">
        <v>22</v>
      </c>
      <c r="D91" s="13"/>
      <c r="E91" s="14" t="s">
        <v>22</v>
      </c>
      <c r="F91" s="13"/>
      <c r="G91" s="14" t="s">
        <v>22</v>
      </c>
      <c r="H91" s="13"/>
      <c r="I91" s="14" t="s">
        <v>22</v>
      </c>
      <c r="J91" s="13"/>
      <c r="K91" s="14" t="s">
        <v>22</v>
      </c>
      <c r="L91" s="13"/>
      <c r="M91" s="14" t="s">
        <v>22</v>
      </c>
      <c r="N91" s="13"/>
    </row>
    <row r="92" spans="1:14" ht="15" customHeight="1" x14ac:dyDescent="0.25">
      <c r="A92" s="6"/>
      <c r="B92" s="15">
        <v>2019</v>
      </c>
      <c r="C92" s="16" t="s">
        <v>25</v>
      </c>
      <c r="D92" s="15">
        <v>2020</v>
      </c>
      <c r="E92" s="16" t="s">
        <v>26</v>
      </c>
      <c r="F92" s="15">
        <v>2021</v>
      </c>
      <c r="G92" s="16" t="s">
        <v>49</v>
      </c>
      <c r="H92" s="15">
        <v>2022</v>
      </c>
      <c r="I92" s="16" t="s">
        <v>81</v>
      </c>
      <c r="J92" s="15">
        <v>2023</v>
      </c>
      <c r="K92" s="16" t="s">
        <v>84</v>
      </c>
      <c r="L92" s="15">
        <v>2024</v>
      </c>
      <c r="M92" s="16" t="s">
        <v>100</v>
      </c>
      <c r="N92" s="15">
        <v>2025</v>
      </c>
    </row>
    <row r="93" spans="1:14" ht="15" customHeight="1" x14ac:dyDescent="0.25">
      <c r="A93" s="31" t="s">
        <v>23</v>
      </c>
      <c r="B93" s="26"/>
      <c r="C93" s="25"/>
      <c r="D93" s="26"/>
      <c r="E93" s="25"/>
      <c r="F93" s="26"/>
      <c r="G93" s="25"/>
      <c r="H93" s="26"/>
      <c r="I93" s="25"/>
      <c r="J93" s="26"/>
      <c r="K93" s="25"/>
      <c r="L93" s="114"/>
      <c r="M93" s="25"/>
      <c r="N93" s="114"/>
    </row>
    <row r="94" spans="1:14" ht="15" customHeight="1" x14ac:dyDescent="0.25">
      <c r="A94" s="42" t="s">
        <v>18</v>
      </c>
      <c r="B94" s="45">
        <v>17058</v>
      </c>
      <c r="C94" s="48">
        <f>D94/B94-1</f>
        <v>-3.6991440966115618E-2</v>
      </c>
      <c r="D94" s="79">
        <v>16427</v>
      </c>
      <c r="E94" s="28">
        <f>F94/D94-1</f>
        <v>-2.964631399525175E-2</v>
      </c>
      <c r="F94" s="39">
        <v>15940</v>
      </c>
      <c r="G94" s="28">
        <f>H94/F94-1</f>
        <v>-4.4855708908406511E-2</v>
      </c>
      <c r="H94" s="39">
        <v>15225</v>
      </c>
      <c r="I94" s="28">
        <f>J94/H94-1</f>
        <v>-4.4860426929392405E-2</v>
      </c>
      <c r="J94" s="39">
        <v>14542</v>
      </c>
      <c r="K94" s="28">
        <f>L94/J94-1</f>
        <v>-6.7970549743845421E-3</v>
      </c>
      <c r="L94" s="117">
        <v>14443.1572265625</v>
      </c>
      <c r="M94" s="28">
        <f>N94/L94-1</f>
        <v>-2.1421665755565367E-2</v>
      </c>
      <c r="N94" s="117">
        <v>14133.76074</v>
      </c>
    </row>
    <row r="95" spans="1:14" ht="15" customHeight="1" x14ac:dyDescent="0.25">
      <c r="A95" s="43" t="s">
        <v>19</v>
      </c>
      <c r="B95" s="46">
        <v>17052</v>
      </c>
      <c r="C95" s="41">
        <f t="shared" ref="C95:C97" si="10">D95/B95-1</f>
        <v>-3.0846821487215625E-2</v>
      </c>
      <c r="D95" s="77">
        <v>16526</v>
      </c>
      <c r="E95" s="29">
        <f>F95/D95-1</f>
        <v>-4.6835289846302808E-2</v>
      </c>
      <c r="F95" s="104">
        <v>15752</v>
      </c>
      <c r="G95" s="29">
        <f t="shared" ref="G95:G97" si="11">H95/F95-1</f>
        <v>-4.3423057389537889E-2</v>
      </c>
      <c r="H95" s="104">
        <v>15068</v>
      </c>
      <c r="I95" s="29">
        <f>J95/H95-1</f>
        <v>-3.928855853464297E-2</v>
      </c>
      <c r="J95" s="104">
        <v>14476</v>
      </c>
      <c r="K95" s="145">
        <f>L95/J95-1</f>
        <v>3.7326059080555751E-4</v>
      </c>
      <c r="L95" s="115">
        <v>14481.4033203125</v>
      </c>
      <c r="M95" s="145"/>
      <c r="N95" s="115"/>
    </row>
    <row r="96" spans="1:14" ht="15" customHeight="1" x14ac:dyDescent="0.25">
      <c r="A96" s="43" t="s">
        <v>20</v>
      </c>
      <c r="B96" s="46">
        <v>17214</v>
      </c>
      <c r="C96" s="41">
        <f t="shared" si="10"/>
        <v>-4.1710235854537037E-2</v>
      </c>
      <c r="D96" s="77">
        <v>16496</v>
      </c>
      <c r="E96" s="29">
        <f>F96/D96-1</f>
        <v>-3.7827352085354038E-2</v>
      </c>
      <c r="F96" s="7">
        <v>15872</v>
      </c>
      <c r="G96" s="29">
        <f t="shared" si="11"/>
        <v>-4.5551915322580627E-2</v>
      </c>
      <c r="H96" s="7">
        <v>15149</v>
      </c>
      <c r="I96" s="29">
        <f>J96/H96-1</f>
        <v>-2.8318700904350069E-2</v>
      </c>
      <c r="J96" s="7">
        <v>14720</v>
      </c>
      <c r="K96" s="29">
        <f>L96/J96-1</f>
        <v>-1.4688574749490479E-2</v>
      </c>
      <c r="L96" s="81">
        <v>14503.7841796875</v>
      </c>
      <c r="M96" s="29"/>
      <c r="N96" s="81"/>
    </row>
    <row r="97" spans="1:14" ht="15" customHeight="1" x14ac:dyDescent="0.25">
      <c r="A97" s="44" t="s">
        <v>21</v>
      </c>
      <c r="B97" s="47">
        <v>17289</v>
      </c>
      <c r="C97" s="49">
        <f t="shared" si="10"/>
        <v>-8.4041876337555665E-2</v>
      </c>
      <c r="D97" s="80">
        <v>15836</v>
      </c>
      <c r="E97" s="37">
        <f>F97/D97-1</f>
        <v>-1.7112907299823177E-2</v>
      </c>
      <c r="F97" s="40">
        <v>15565</v>
      </c>
      <c r="G97" s="37">
        <f t="shared" si="11"/>
        <v>-2.7112110504336706E-2</v>
      </c>
      <c r="H97" s="40">
        <v>15143</v>
      </c>
      <c r="I97" s="37">
        <f>J97/H97-1</f>
        <v>-2.3311100838671384E-2</v>
      </c>
      <c r="J97" s="40">
        <v>14790</v>
      </c>
      <c r="K97" s="37">
        <f>L97/J97-1</f>
        <v>-1.1388739224137967E-2</v>
      </c>
      <c r="L97" s="94">
        <v>14621.560546875</v>
      </c>
      <c r="M97" s="37"/>
      <c r="N97" s="94"/>
    </row>
    <row r="98" spans="1:14" ht="15" customHeight="1" x14ac:dyDescent="0.25">
      <c r="A98" s="72" t="s">
        <v>42</v>
      </c>
    </row>
    <row r="101" spans="1:14" ht="15" customHeight="1" x14ac:dyDescent="0.25">
      <c r="A101" s="7"/>
      <c r="B101" s="7"/>
      <c r="C101" s="7"/>
      <c r="D101" s="7"/>
    </row>
    <row r="102" spans="1:14" ht="15" customHeight="1" x14ac:dyDescent="0.25">
      <c r="A102" s="41"/>
      <c r="B102" s="41"/>
      <c r="C102" s="41"/>
      <c r="D102" s="41"/>
    </row>
    <row r="103" spans="1:14" ht="15" customHeight="1" x14ac:dyDescent="0.25">
      <c r="A103" s="7"/>
      <c r="B103" s="7"/>
      <c r="C103" s="7"/>
      <c r="D103" s="7"/>
    </row>
    <row r="104" spans="1:14" ht="15" customHeight="1" x14ac:dyDescent="0.25">
      <c r="A104" s="41"/>
      <c r="B104" s="41"/>
      <c r="C104" s="41"/>
      <c r="D104" s="41"/>
    </row>
    <row r="105" spans="1:14" ht="15" customHeight="1" x14ac:dyDescent="0.25">
      <c r="A105" s="7"/>
      <c r="B105" s="104"/>
      <c r="C105" s="7"/>
      <c r="D105" s="7"/>
    </row>
    <row r="106" spans="1:14" ht="15" customHeight="1" x14ac:dyDescent="0.25">
      <c r="A106" s="41"/>
      <c r="B106" s="41"/>
      <c r="C106" s="41"/>
      <c r="D106" s="41"/>
    </row>
    <row r="107" spans="1:14" ht="15" customHeight="1" x14ac:dyDescent="0.25">
      <c r="A107" s="7"/>
      <c r="B107" s="104"/>
      <c r="C107" s="7"/>
      <c r="D107" s="7"/>
    </row>
    <row r="108" spans="1:14" ht="0.75" customHeight="1" x14ac:dyDescent="0.25"/>
    <row r="109" spans="1:14" ht="15" customHeight="1" x14ac:dyDescent="0.25">
      <c r="A109" s="51" t="s">
        <v>32</v>
      </c>
      <c r="B109" s="13"/>
      <c r="C109" s="14"/>
      <c r="D109" s="13"/>
      <c r="E109" s="14"/>
      <c r="F109" s="13"/>
      <c r="G109" s="14"/>
      <c r="H109" s="13"/>
      <c r="I109" s="14"/>
      <c r="J109" s="13"/>
      <c r="K109" s="14" t="s">
        <v>22</v>
      </c>
      <c r="L109" s="13"/>
      <c r="M109" s="14" t="s">
        <v>22</v>
      </c>
      <c r="N109" s="13"/>
    </row>
    <row r="110" spans="1:14" ht="15" customHeight="1" x14ac:dyDescent="0.25">
      <c r="A110" s="6"/>
      <c r="B110" s="15">
        <v>2019</v>
      </c>
      <c r="C110" s="16"/>
      <c r="D110" s="15">
        <v>2020</v>
      </c>
      <c r="E110" s="16"/>
      <c r="F110" s="15">
        <v>2021</v>
      </c>
      <c r="G110" s="16"/>
      <c r="H110" s="15">
        <v>2022</v>
      </c>
      <c r="I110" s="16"/>
      <c r="J110" s="15">
        <v>2023</v>
      </c>
      <c r="K110" s="16" t="s">
        <v>84</v>
      </c>
      <c r="L110" s="15">
        <v>2024</v>
      </c>
      <c r="M110" s="16" t="s">
        <v>100</v>
      </c>
      <c r="N110" s="15">
        <v>2025</v>
      </c>
    </row>
    <row r="111" spans="1:14" ht="15" customHeight="1" x14ac:dyDescent="0.25">
      <c r="A111" s="31" t="s">
        <v>23</v>
      </c>
      <c r="B111" s="26"/>
      <c r="C111" s="25"/>
      <c r="D111" s="26"/>
      <c r="E111" s="25"/>
      <c r="F111" s="26"/>
      <c r="G111" s="25"/>
      <c r="H111" s="26"/>
      <c r="I111" s="25"/>
      <c r="J111" s="26"/>
      <c r="K111" s="25"/>
      <c r="L111" s="114"/>
      <c r="M111" s="25"/>
      <c r="N111" s="114"/>
    </row>
    <row r="112" spans="1:14" ht="15" customHeight="1" x14ac:dyDescent="0.25">
      <c r="A112" s="42" t="s">
        <v>18</v>
      </c>
      <c r="B112" s="65">
        <f>B94/B77</f>
        <v>0.63403211418376448</v>
      </c>
      <c r="C112" s="48"/>
      <c r="D112" s="65">
        <f>D94/D77</f>
        <v>0.62955581956846662</v>
      </c>
      <c r="E112" s="48"/>
      <c r="F112" s="65">
        <f>F94/F77</f>
        <v>0.65159628827208438</v>
      </c>
      <c r="G112" s="48"/>
      <c r="H112" s="65">
        <f>H94/H77</f>
        <v>0.64226956338325247</v>
      </c>
      <c r="I112" s="48"/>
      <c r="J112" s="65">
        <f>J94/J77</f>
        <v>0.6390121720789208</v>
      </c>
      <c r="K112" s="48"/>
      <c r="L112" s="65">
        <f>L94/L77</f>
        <v>0.64257495335509629</v>
      </c>
      <c r="M112" s="48"/>
      <c r="N112" s="65">
        <f>N94/N77</f>
        <v>0.63156355243755302</v>
      </c>
    </row>
    <row r="113" spans="1:14" ht="15" customHeight="1" x14ac:dyDescent="0.25">
      <c r="A113" s="43" t="s">
        <v>19</v>
      </c>
      <c r="B113" s="66">
        <f t="shared" ref="B113:D115" si="12">B95/B78</f>
        <v>0.63860384989888397</v>
      </c>
      <c r="C113" s="41"/>
      <c r="D113" s="66">
        <f t="shared" si="12"/>
        <v>0.64459006162727206</v>
      </c>
      <c r="E113" s="41"/>
      <c r="F113" s="66">
        <f t="shared" ref="F113:J115" si="13">F95/F78</f>
        <v>0.64420088336332404</v>
      </c>
      <c r="G113" s="41"/>
      <c r="H113" s="66">
        <f t="shared" si="13"/>
        <v>0.64883951255221117</v>
      </c>
      <c r="I113" s="41"/>
      <c r="J113" s="66">
        <f t="shared" si="13"/>
        <v>0.64587516173649218</v>
      </c>
      <c r="K113" s="41"/>
      <c r="L113" s="66">
        <f>L95/L78</f>
        <v>0.65076184425976269</v>
      </c>
      <c r="M113" s="41"/>
      <c r="N113" s="66"/>
    </row>
    <row r="114" spans="1:14" ht="15" customHeight="1" x14ac:dyDescent="0.25">
      <c r="A114" s="43" t="s">
        <v>20</v>
      </c>
      <c r="B114" s="66">
        <f t="shared" si="12"/>
        <v>0.64197807115685834</v>
      </c>
      <c r="C114" s="41"/>
      <c r="D114" s="66">
        <f t="shared" si="12"/>
        <v>0.64281817473306835</v>
      </c>
      <c r="E114" s="41"/>
      <c r="F114" s="66">
        <f t="shared" si="13"/>
        <v>0.65180074740257077</v>
      </c>
      <c r="G114" s="41"/>
      <c r="H114" s="66">
        <f t="shared" si="13"/>
        <v>0.65506356481881867</v>
      </c>
      <c r="I114" s="41"/>
      <c r="J114" s="66">
        <f t="shared" si="13"/>
        <v>0.6624960619289797</v>
      </c>
      <c r="K114" s="41"/>
      <c r="L114" s="66">
        <f>L96/L79</f>
        <v>0.64769276915498142</v>
      </c>
      <c r="M114" s="41"/>
      <c r="N114" s="66"/>
    </row>
    <row r="115" spans="1:14" ht="15" customHeight="1" x14ac:dyDescent="0.25">
      <c r="A115" s="44" t="s">
        <v>21</v>
      </c>
      <c r="B115" s="67">
        <f t="shared" si="12"/>
        <v>0.63632683106367316</v>
      </c>
      <c r="C115" s="49"/>
      <c r="D115" s="67">
        <f t="shared" si="12"/>
        <v>0.63058973440050969</v>
      </c>
      <c r="E115" s="49"/>
      <c r="F115" s="67">
        <f t="shared" si="13"/>
        <v>0.63730909388690993</v>
      </c>
      <c r="G115" s="49"/>
      <c r="H115" s="67">
        <f t="shared" si="13"/>
        <v>0.65016529990124938</v>
      </c>
      <c r="I115" s="49"/>
      <c r="J115" s="67">
        <f t="shared" si="13"/>
        <v>0.6451190787751897</v>
      </c>
      <c r="K115" s="49"/>
      <c r="L115" s="67">
        <f>L97/L80</f>
        <v>0.63718832731402797</v>
      </c>
      <c r="M115" s="49"/>
      <c r="N115" s="67"/>
    </row>
    <row r="116" spans="1:14" ht="15" customHeight="1" x14ac:dyDescent="0.25">
      <c r="A116" s="72" t="s">
        <v>42</v>
      </c>
    </row>
    <row r="117" spans="1:14" ht="15" customHeight="1" x14ac:dyDescent="0.25">
      <c r="A117" s="68" t="s">
        <v>33</v>
      </c>
    </row>
  </sheetData>
  <sheetProtection algorithmName="SHA-512" hashValue="eTHtBSWAH9BA4Qchp+/uR81F1CKlWY1Uy2pd50jN6J0Y5rKwCu/i6etxGSE6hMrz+mFn60lfqXc8GxmvKymBJg==" saltValue="81xl4rf1wpCbvjn6Atleag==" spinCount="100000" sheet="1" objects="1" scenarios="1" selectLockedCells="1" selectUnlockedCells="1"/>
  <mergeCells count="1">
    <mergeCell ref="L66:O6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15"/>
  <sheetViews>
    <sheetView zoomScaleNormal="100" workbookViewId="0">
      <selection activeCell="I83" sqref="I83"/>
    </sheetView>
  </sheetViews>
  <sheetFormatPr defaultColWidth="9.28515625" defaultRowHeight="15" customHeight="1" x14ac:dyDescent="0.15"/>
  <cols>
    <col min="1" max="1" width="20.7109375" style="5" customWidth="1"/>
    <col min="2" max="2" width="8.7109375" style="1" customWidth="1"/>
    <col min="3" max="3" width="12.7109375" style="1" customWidth="1"/>
    <col min="4" max="4" width="16.28515625" style="1" bestFit="1" customWidth="1"/>
    <col min="5" max="5" width="12.7109375" style="1" customWidth="1"/>
    <col min="6" max="6" width="16.28515625" style="1" bestFit="1" customWidth="1"/>
    <col min="7" max="7" width="12.7109375" style="1" customWidth="1"/>
    <col min="8" max="8" width="16.28515625" style="1" bestFit="1" customWidth="1"/>
    <col min="9" max="9" width="12.7109375" style="1" customWidth="1"/>
    <col min="10" max="10" width="15.28515625" style="1" bestFit="1" customWidth="1"/>
    <col min="11" max="11" width="12.7109375" style="1" customWidth="1"/>
    <col min="12" max="12" width="16.28515625" style="1" bestFit="1" customWidth="1"/>
    <col min="13" max="15" width="12.7109375" style="1" customWidth="1"/>
    <col min="16" max="16384" width="9.28515625" style="1"/>
  </cols>
  <sheetData>
    <row r="1" spans="1:15" ht="20.100000000000001" customHeight="1" x14ac:dyDescent="0.15">
      <c r="A1" s="4" t="s">
        <v>38</v>
      </c>
      <c r="B1" s="53"/>
      <c r="C1" s="53"/>
      <c r="D1" s="54" t="s">
        <v>31</v>
      </c>
      <c r="E1" s="53"/>
      <c r="F1" s="54" t="s">
        <v>31</v>
      </c>
      <c r="G1" s="53"/>
      <c r="H1" s="54" t="s">
        <v>31</v>
      </c>
      <c r="I1" s="2"/>
      <c r="J1" s="54" t="s">
        <v>31</v>
      </c>
      <c r="K1" s="2"/>
      <c r="L1" s="54" t="s">
        <v>31</v>
      </c>
      <c r="M1" s="2"/>
      <c r="N1" s="14" t="s">
        <v>22</v>
      </c>
      <c r="O1" s="13"/>
    </row>
    <row r="2" spans="1:15" ht="15" customHeight="1" x14ac:dyDescent="0.15">
      <c r="A2" s="55"/>
      <c r="B2" s="2"/>
      <c r="C2" s="2">
        <v>2019</v>
      </c>
      <c r="D2" s="3" t="s">
        <v>25</v>
      </c>
      <c r="E2" s="2">
        <v>2020</v>
      </c>
      <c r="F2" s="3" t="s">
        <v>26</v>
      </c>
      <c r="G2" s="2">
        <v>2021</v>
      </c>
      <c r="H2" s="3" t="s">
        <v>49</v>
      </c>
      <c r="I2" s="2">
        <v>2022</v>
      </c>
      <c r="J2" s="3" t="s">
        <v>81</v>
      </c>
      <c r="K2" s="2">
        <v>2023</v>
      </c>
      <c r="L2" s="3" t="s">
        <v>84</v>
      </c>
      <c r="M2" s="2">
        <v>2024</v>
      </c>
      <c r="N2" s="16" t="s">
        <v>100</v>
      </c>
      <c r="O2" s="15">
        <v>2025</v>
      </c>
    </row>
    <row r="3" spans="1:15" ht="15" customHeight="1" x14ac:dyDescent="0.15">
      <c r="A3" s="157" t="s">
        <v>14</v>
      </c>
      <c r="B3" s="59" t="s">
        <v>1</v>
      </c>
      <c r="C3" s="62">
        <v>27098</v>
      </c>
      <c r="D3" s="74">
        <f t="shared" ref="D3:D14" si="0">E3/C3-1</f>
        <v>-7.3806184958299381E-3</v>
      </c>
      <c r="E3" s="87">
        <v>26898</v>
      </c>
      <c r="F3" s="74">
        <f>G3/E3-1</f>
        <v>-0.1468138895085136</v>
      </c>
      <c r="G3" s="84">
        <v>22949</v>
      </c>
      <c r="H3" s="74">
        <f>I3/G3-1</f>
        <v>3.0240969105407745E-2</v>
      </c>
      <c r="I3" s="97">
        <v>23643</v>
      </c>
      <c r="J3" s="119">
        <f>K3/I3-1</f>
        <v>-3.3582878653301229E-2</v>
      </c>
      <c r="K3" s="120">
        <v>22849</v>
      </c>
      <c r="L3" s="119">
        <f>M3/K3-1</f>
        <v>-9.0157118473456199E-3</v>
      </c>
      <c r="M3" s="97">
        <v>22643</v>
      </c>
      <c r="N3" s="119">
        <f>O3/M3-1</f>
        <v>-5.3438148655213791E-3</v>
      </c>
      <c r="O3" s="97">
        <v>22522</v>
      </c>
    </row>
    <row r="4" spans="1:15" ht="15" customHeight="1" x14ac:dyDescent="0.15">
      <c r="A4" s="158"/>
      <c r="B4" s="60" t="s">
        <v>2</v>
      </c>
      <c r="C4" s="63">
        <v>26984</v>
      </c>
      <c r="D4" s="75">
        <f t="shared" si="0"/>
        <v>-1.0487696412688985E-2</v>
      </c>
      <c r="E4" s="88">
        <v>26701</v>
      </c>
      <c r="F4" s="75">
        <f t="shared" ref="F4:H14" si="1">G4/E4-1</f>
        <v>-0.16418860716827088</v>
      </c>
      <c r="G4" s="85">
        <v>22317</v>
      </c>
      <c r="H4" s="75">
        <f t="shared" si="1"/>
        <v>6.4166330599991106E-2</v>
      </c>
      <c r="I4" s="98">
        <v>23749</v>
      </c>
      <c r="J4" s="121">
        <f t="shared" ref="J4:N14" si="2">K4/I4-1</f>
        <v>-4.1728072760958357E-2</v>
      </c>
      <c r="K4" s="122">
        <v>22758</v>
      </c>
      <c r="L4" s="121">
        <f t="shared" si="2"/>
        <v>-1.1204851041392017E-2</v>
      </c>
      <c r="M4" s="98">
        <v>22503</v>
      </c>
      <c r="N4" s="121">
        <f t="shared" si="2"/>
        <v>-1.3331555792560623E-3</v>
      </c>
      <c r="O4" s="98">
        <v>22473</v>
      </c>
    </row>
    <row r="5" spans="1:15" ht="15" customHeight="1" x14ac:dyDescent="0.15">
      <c r="A5" s="159"/>
      <c r="B5" s="61" t="s">
        <v>3</v>
      </c>
      <c r="C5" s="64">
        <v>26914</v>
      </c>
      <c r="D5" s="76">
        <f t="shared" si="0"/>
        <v>-2.9538530133016327E-2</v>
      </c>
      <c r="E5" s="89">
        <v>26119</v>
      </c>
      <c r="F5" s="76">
        <f t="shared" si="1"/>
        <v>-6.340212106129639E-2</v>
      </c>
      <c r="G5" s="86">
        <v>24463</v>
      </c>
      <c r="H5" s="76">
        <f t="shared" si="1"/>
        <v>-3.0985570044557043E-2</v>
      </c>
      <c r="I5" s="99">
        <v>23705</v>
      </c>
      <c r="J5" s="123">
        <f t="shared" si="2"/>
        <v>-3.9991562961400495E-2</v>
      </c>
      <c r="K5" s="124">
        <v>22757</v>
      </c>
      <c r="L5" s="123">
        <f t="shared" si="2"/>
        <v>-1.2303906490310657E-2</v>
      </c>
      <c r="M5" s="99">
        <v>22477</v>
      </c>
      <c r="N5" s="123">
        <f t="shared" si="2"/>
        <v>-4.3600124571784304E-3</v>
      </c>
      <c r="O5" s="99">
        <v>22379</v>
      </c>
    </row>
    <row r="6" spans="1:15" ht="15" customHeight="1" x14ac:dyDescent="0.15">
      <c r="A6" s="157" t="s">
        <v>15</v>
      </c>
      <c r="B6" s="59" t="s">
        <v>4</v>
      </c>
      <c r="C6" s="62">
        <v>26806</v>
      </c>
      <c r="D6" s="74">
        <f t="shared" si="0"/>
        <v>-9.8336193389539694E-2</v>
      </c>
      <c r="E6" s="87">
        <v>24170</v>
      </c>
      <c r="F6" s="74">
        <f t="shared" si="1"/>
        <v>1.7542407943731853E-2</v>
      </c>
      <c r="G6" s="84">
        <v>24594</v>
      </c>
      <c r="H6" s="74">
        <f t="shared" si="1"/>
        <v>-4.1758152394893111E-2</v>
      </c>
      <c r="I6" s="97">
        <v>23567</v>
      </c>
      <c r="J6" s="119">
        <f>K6/I6-1</f>
        <v>-4.349301990070864E-2</v>
      </c>
      <c r="K6" s="97">
        <v>22542</v>
      </c>
      <c r="L6" s="119">
        <f t="shared" si="2"/>
        <v>-6.8316919527992015E-3</v>
      </c>
      <c r="M6" s="97">
        <v>22388</v>
      </c>
      <c r="N6" s="119"/>
      <c r="O6" s="97"/>
    </row>
    <row r="7" spans="1:15" ht="15" customHeight="1" x14ac:dyDescent="0.15">
      <c r="A7" s="158"/>
      <c r="B7" s="60" t="s">
        <v>5</v>
      </c>
      <c r="C7" s="63">
        <v>26778</v>
      </c>
      <c r="D7" s="75">
        <f t="shared" si="0"/>
        <v>-5.7024423033833704E-2</v>
      </c>
      <c r="E7" s="88">
        <v>25251</v>
      </c>
      <c r="F7" s="75">
        <f t="shared" si="1"/>
        <v>-2.7800879173102033E-2</v>
      </c>
      <c r="G7" s="85">
        <v>24549</v>
      </c>
      <c r="H7" s="75">
        <f t="shared" si="1"/>
        <v>-4.8718888753106038E-2</v>
      </c>
      <c r="I7" s="98">
        <v>23353</v>
      </c>
      <c r="J7" s="121">
        <f t="shared" si="2"/>
        <v>-3.4727872221984368E-2</v>
      </c>
      <c r="K7" s="98">
        <v>22542</v>
      </c>
      <c r="L7" s="121">
        <f t="shared" si="2"/>
        <v>-1.0957324106113053E-2</v>
      </c>
      <c r="M7" s="98">
        <v>22295</v>
      </c>
      <c r="N7" s="121"/>
      <c r="O7" s="98"/>
    </row>
    <row r="8" spans="1:15" ht="15" customHeight="1" x14ac:dyDescent="0.15">
      <c r="A8" s="159"/>
      <c r="B8" s="61" t="s">
        <v>6</v>
      </c>
      <c r="C8" s="64">
        <v>26732</v>
      </c>
      <c r="D8" s="76">
        <f t="shared" si="0"/>
        <v>-3.9802483914409659E-2</v>
      </c>
      <c r="E8" s="89">
        <v>25668</v>
      </c>
      <c r="F8" s="76">
        <f t="shared" si="1"/>
        <v>-4.7374162381174978E-2</v>
      </c>
      <c r="G8" s="86">
        <v>24452</v>
      </c>
      <c r="H8" s="76">
        <f t="shared" si="1"/>
        <v>-5.0261737281203978E-2</v>
      </c>
      <c r="I8" s="99">
        <v>23223</v>
      </c>
      <c r="J8" s="123">
        <f t="shared" si="2"/>
        <v>-3.4879214571760797E-2</v>
      </c>
      <c r="K8" s="99">
        <v>22413</v>
      </c>
      <c r="L8" s="123">
        <f t="shared" si="2"/>
        <v>-7.1387141391157094E-3</v>
      </c>
      <c r="M8" s="99">
        <v>22253</v>
      </c>
      <c r="N8" s="123"/>
      <c r="O8" s="99"/>
    </row>
    <row r="9" spans="1:15" ht="15" customHeight="1" x14ac:dyDescent="0.15">
      <c r="A9" s="157" t="s">
        <v>16</v>
      </c>
      <c r="B9" s="59" t="s">
        <v>7</v>
      </c>
      <c r="C9" s="62">
        <v>26531</v>
      </c>
      <c r="D9" s="74">
        <f t="shared" si="0"/>
        <v>-3.2527986129433528E-2</v>
      </c>
      <c r="E9" s="87">
        <v>25668</v>
      </c>
      <c r="F9" s="74">
        <f t="shared" si="1"/>
        <v>-5.9996883278790714E-2</v>
      </c>
      <c r="G9" s="84">
        <v>24128</v>
      </c>
      <c r="H9" s="74">
        <f t="shared" si="1"/>
        <v>-4.8367042440318309E-2</v>
      </c>
      <c r="I9" s="97">
        <v>22961</v>
      </c>
      <c r="J9" s="119">
        <f t="shared" si="2"/>
        <v>-3.4057750097992279E-2</v>
      </c>
      <c r="K9" s="125">
        <v>22179</v>
      </c>
      <c r="L9" s="119">
        <f t="shared" si="2"/>
        <v>-5.8614004238243256E-3</v>
      </c>
      <c r="M9" s="97">
        <v>22049</v>
      </c>
      <c r="N9" s="119"/>
      <c r="O9" s="97"/>
    </row>
    <row r="10" spans="1:15" ht="15" customHeight="1" x14ac:dyDescent="0.15">
      <c r="A10" s="158"/>
      <c r="B10" s="60" t="s">
        <v>8</v>
      </c>
      <c r="C10" s="63">
        <v>26284</v>
      </c>
      <c r="D10" s="75">
        <f t="shared" si="0"/>
        <v>-3.5915385786029486E-2</v>
      </c>
      <c r="E10" s="88">
        <v>25340</v>
      </c>
      <c r="F10" s="75">
        <f t="shared" si="1"/>
        <v>-5.8839779005524839E-2</v>
      </c>
      <c r="G10" s="85">
        <v>23849</v>
      </c>
      <c r="H10" s="75">
        <f t="shared" si="1"/>
        <v>-4.9771478888003706E-2</v>
      </c>
      <c r="I10" s="98">
        <v>22662</v>
      </c>
      <c r="J10" s="121">
        <f t="shared" si="2"/>
        <v>-3.8787397405348201E-2</v>
      </c>
      <c r="K10" s="126">
        <v>21783</v>
      </c>
      <c r="L10" s="121">
        <f t="shared" si="2"/>
        <v>-1.5149428453381519E-3</v>
      </c>
      <c r="M10" s="98">
        <v>21750</v>
      </c>
      <c r="N10" s="121"/>
      <c r="O10" s="98"/>
    </row>
    <row r="11" spans="1:15" ht="15" customHeight="1" x14ac:dyDescent="0.15">
      <c r="A11" s="159"/>
      <c r="B11" s="61" t="s">
        <v>9</v>
      </c>
      <c r="C11" s="64">
        <v>26877</v>
      </c>
      <c r="D11" s="76">
        <f t="shared" si="0"/>
        <v>-4.3047959221639287E-2</v>
      </c>
      <c r="E11" s="89">
        <v>25720</v>
      </c>
      <c r="F11" s="76">
        <f>G11/E11-1</f>
        <v>-5.3227060653188163E-2</v>
      </c>
      <c r="G11" s="86">
        <v>24351</v>
      </c>
      <c r="H11" s="76">
        <f t="shared" si="1"/>
        <v>-5.030594226109808E-2</v>
      </c>
      <c r="I11" s="99">
        <v>23126</v>
      </c>
      <c r="J11" s="123">
        <f t="shared" si="2"/>
        <v>-3.9219925624837892E-2</v>
      </c>
      <c r="K11" s="112">
        <v>22219</v>
      </c>
      <c r="L11" s="123">
        <f t="shared" si="2"/>
        <v>7.8311355146496453E-3</v>
      </c>
      <c r="M11" s="99">
        <v>22393</v>
      </c>
      <c r="N11" s="123"/>
      <c r="O11" s="99"/>
    </row>
    <row r="12" spans="1:15" ht="15" customHeight="1" x14ac:dyDescent="0.15">
      <c r="A12" s="158" t="s">
        <v>17</v>
      </c>
      <c r="B12" s="60" t="s">
        <v>10</v>
      </c>
      <c r="C12" s="63">
        <v>27069</v>
      </c>
      <c r="D12" s="74">
        <f t="shared" si="0"/>
        <v>-4.9170637999187305E-2</v>
      </c>
      <c r="E12" s="88">
        <v>25738</v>
      </c>
      <c r="F12" s="74">
        <f t="shared" si="1"/>
        <v>-4.448675110731215E-2</v>
      </c>
      <c r="G12" s="84">
        <v>24593</v>
      </c>
      <c r="H12" s="75">
        <f t="shared" si="1"/>
        <v>-5.3226527873785234E-2</v>
      </c>
      <c r="I12" s="96">
        <v>23284</v>
      </c>
      <c r="J12" s="121">
        <f t="shared" si="2"/>
        <v>-2.2805359903796618E-2</v>
      </c>
      <c r="K12" s="125">
        <v>22753</v>
      </c>
      <c r="L12" s="121">
        <f t="shared" si="2"/>
        <v>4.3950248318935792E-5</v>
      </c>
      <c r="M12" s="97">
        <v>22754</v>
      </c>
      <c r="N12" s="121"/>
      <c r="O12" s="97"/>
    </row>
    <row r="13" spans="1:15" ht="15" customHeight="1" x14ac:dyDescent="0.15">
      <c r="A13" s="158"/>
      <c r="B13" s="60" t="s">
        <v>11</v>
      </c>
      <c r="C13" s="63">
        <v>27117</v>
      </c>
      <c r="D13" s="75">
        <f t="shared" si="0"/>
        <v>-5.8302909613895393E-2</v>
      </c>
      <c r="E13" s="88">
        <v>25536</v>
      </c>
      <c r="F13" s="75">
        <f t="shared" si="1"/>
        <v>-3.6849937343358397E-2</v>
      </c>
      <c r="G13" s="85">
        <v>24595</v>
      </c>
      <c r="H13" s="75">
        <f t="shared" si="1"/>
        <v>-5.1107948770075184E-2</v>
      </c>
      <c r="I13" s="96">
        <v>23338</v>
      </c>
      <c r="J13" s="121">
        <f t="shared" si="2"/>
        <v>-1.9667495072414054E-2</v>
      </c>
      <c r="K13" s="139">
        <v>22879</v>
      </c>
      <c r="L13" s="121">
        <f t="shared" si="2"/>
        <v>2.360243017614394E-3</v>
      </c>
      <c r="M13" s="98">
        <v>22933</v>
      </c>
      <c r="N13" s="121"/>
      <c r="O13" s="98"/>
    </row>
    <row r="14" spans="1:15" ht="15" customHeight="1" x14ac:dyDescent="0.15">
      <c r="A14" s="159"/>
      <c r="B14" s="61" t="s">
        <v>12</v>
      </c>
      <c r="C14" s="64">
        <v>27170</v>
      </c>
      <c r="D14" s="76">
        <f t="shared" si="0"/>
        <v>-7.5708502024291469E-2</v>
      </c>
      <c r="E14" s="89">
        <v>25113</v>
      </c>
      <c r="F14" s="76">
        <f>G14/E14-1</f>
        <v>-2.7475809341775181E-2</v>
      </c>
      <c r="G14" s="86">
        <v>24423</v>
      </c>
      <c r="H14" s="75">
        <f t="shared" si="1"/>
        <v>-4.6349752282684342E-2</v>
      </c>
      <c r="I14" s="96">
        <v>23291</v>
      </c>
      <c r="J14" s="121">
        <f t="shared" si="2"/>
        <v>-1.5671289339229788E-2</v>
      </c>
      <c r="K14" s="126">
        <v>22926</v>
      </c>
      <c r="L14" s="123">
        <f t="shared" si="2"/>
        <v>9.1599057838265274E-4</v>
      </c>
      <c r="M14" s="99">
        <v>22947</v>
      </c>
      <c r="N14" s="123"/>
      <c r="O14" s="99"/>
    </row>
    <row r="15" spans="1:15" ht="15" customHeight="1" x14ac:dyDescent="0.15">
      <c r="A15" s="56"/>
      <c r="B15" s="57"/>
      <c r="C15" s="57"/>
      <c r="D15" s="58"/>
      <c r="E15" s="57"/>
      <c r="F15" s="52"/>
      <c r="G15" s="52"/>
      <c r="H15" s="52"/>
      <c r="I15" s="52"/>
      <c r="J15" s="127"/>
      <c r="K15" s="127"/>
      <c r="L15" s="52"/>
      <c r="M15" s="52"/>
      <c r="N15" s="52"/>
      <c r="O15" s="52"/>
    </row>
    <row r="16" spans="1:15" x14ac:dyDescent="0.25">
      <c r="A16" s="70" t="s">
        <v>41</v>
      </c>
      <c r="B16"/>
      <c r="C16"/>
      <c r="D16"/>
      <c r="E16"/>
      <c r="F16"/>
      <c r="G16"/>
      <c r="H16"/>
      <c r="I16"/>
      <c r="J16"/>
      <c r="K16"/>
      <c r="L16"/>
      <c r="M16"/>
      <c r="N16"/>
      <c r="O16"/>
    </row>
    <row r="17" spans="1:15" x14ac:dyDescent="0.25">
      <c r="A17" s="70"/>
      <c r="B17"/>
      <c r="C17"/>
      <c r="D17"/>
      <c r="E17"/>
      <c r="F17"/>
      <c r="G17"/>
      <c r="H17"/>
      <c r="I17"/>
      <c r="J17"/>
      <c r="K17"/>
      <c r="L17"/>
      <c r="M17"/>
      <c r="N17"/>
      <c r="O17"/>
    </row>
    <row r="18" spans="1:15" x14ac:dyDescent="0.25">
      <c r="A18" s="71" t="s">
        <v>40</v>
      </c>
      <c r="B18"/>
      <c r="C18"/>
      <c r="D18"/>
      <c r="E18"/>
      <c r="F18"/>
      <c r="G18"/>
      <c r="H18"/>
      <c r="I18"/>
      <c r="J18"/>
      <c r="K18"/>
      <c r="L18"/>
      <c r="M18"/>
      <c r="N18"/>
      <c r="O18"/>
    </row>
    <row r="19" spans="1:15" ht="15" customHeight="1" x14ac:dyDescent="0.25">
      <c r="A19" s="69" t="s">
        <v>37</v>
      </c>
      <c r="K19"/>
    </row>
    <row r="20" spans="1:15" ht="15" customHeight="1" x14ac:dyDescent="0.25">
      <c r="A20" s="69" t="s">
        <v>39</v>
      </c>
      <c r="K20"/>
    </row>
    <row r="21" spans="1:15" ht="15" customHeight="1" x14ac:dyDescent="0.25">
      <c r="K21"/>
    </row>
    <row r="22" spans="1:15" ht="15" customHeight="1" x14ac:dyDescent="0.25">
      <c r="K22"/>
    </row>
    <row r="23" spans="1:15" ht="15" customHeight="1" x14ac:dyDescent="0.25">
      <c r="H23" s="100"/>
      <c r="K23"/>
    </row>
    <row r="24" spans="1:15" ht="15" customHeight="1" x14ac:dyDescent="0.25">
      <c r="K24"/>
    </row>
    <row r="25" spans="1:15" ht="15" customHeight="1" x14ac:dyDescent="0.25">
      <c r="K25"/>
    </row>
    <row r="26" spans="1:15" ht="15" customHeight="1" x14ac:dyDescent="0.25">
      <c r="K26"/>
    </row>
    <row r="27" spans="1:15" ht="15" customHeight="1" x14ac:dyDescent="0.25">
      <c r="K27"/>
    </row>
    <row r="42" spans="11:12" ht="15" customHeight="1" x14ac:dyDescent="0.15">
      <c r="K42" s="144"/>
      <c r="L42" s="144"/>
    </row>
    <row r="59" spans="11:12" ht="15" customHeight="1" x14ac:dyDescent="0.15">
      <c r="K59" s="144"/>
      <c r="L59" s="1">
        <v>625051434</v>
      </c>
    </row>
    <row r="80" spans="11:12" ht="15" customHeight="1" x14ac:dyDescent="0.15">
      <c r="K80" s="144"/>
      <c r="L80" s="93">
        <f>'Maandcijfers medewerkers'!M14</f>
        <v>22947</v>
      </c>
    </row>
    <row r="94" spans="12:12" ht="15" customHeight="1" x14ac:dyDescent="0.15">
      <c r="L94" s="1">
        <v>14443.1572265625</v>
      </c>
    </row>
    <row r="95" spans="12:12" ht="15" customHeight="1" x14ac:dyDescent="0.15">
      <c r="L95" s="141">
        <v>14481.4033203125</v>
      </c>
    </row>
    <row r="96" spans="12:12" ht="15" customHeight="1" x14ac:dyDescent="0.15">
      <c r="L96" s="1">
        <v>14503.7841796875</v>
      </c>
    </row>
    <row r="97" spans="11:12" ht="15" customHeight="1" x14ac:dyDescent="0.15">
      <c r="K97" s="144"/>
      <c r="L97" s="1">
        <v>14621.560546875</v>
      </c>
    </row>
    <row r="115" spans="12:12" ht="15" customHeight="1" x14ac:dyDescent="0.15">
      <c r="L115" s="144"/>
    </row>
  </sheetData>
  <sheetProtection algorithmName="SHA-512" hashValue="/dYpHSybCThAVjfAjRTLfDJhiIPNgVBWx8nI1esaKTQ3tOuwvpD5i39497Sge4dwu9sWhjt68RmCA6ladXGZhA==" saltValue="+FfjnUtmmQtABI7M3K8QEA==" spinCount="100000" sheet="1" objects="1" scenarios="1" selectLockedCells="1" selectUnlockedCells="1"/>
  <mergeCells count="4">
    <mergeCell ref="A3:A5"/>
    <mergeCell ref="A6:A8"/>
    <mergeCell ref="A9:A11"/>
    <mergeCell ref="A12:A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18"/>
  <sheetViews>
    <sheetView workbookViewId="0">
      <selection activeCell="L21" sqref="L21"/>
    </sheetView>
  </sheetViews>
  <sheetFormatPr defaultRowHeight="15" x14ac:dyDescent="0.25"/>
  <cols>
    <col min="1" max="1" width="18.7109375" customWidth="1"/>
    <col min="2" max="2" width="19.5703125" customWidth="1"/>
    <col min="3" max="3" width="46.5703125" bestFit="1" customWidth="1"/>
    <col min="4" max="4" width="46.7109375" bestFit="1" customWidth="1"/>
  </cols>
  <sheetData>
    <row r="1" spans="1:13" x14ac:dyDescent="0.25">
      <c r="A1" s="83" t="s">
        <v>72</v>
      </c>
    </row>
    <row r="3" spans="1:13" x14ac:dyDescent="0.25">
      <c r="A3" t="s">
        <v>48</v>
      </c>
      <c r="M3" s="95"/>
    </row>
    <row r="4" spans="1:13" x14ac:dyDescent="0.25">
      <c r="B4">
        <v>2019</v>
      </c>
      <c r="C4">
        <v>2020</v>
      </c>
      <c r="D4">
        <v>2021</v>
      </c>
      <c r="E4">
        <v>2022</v>
      </c>
      <c r="F4">
        <v>2023</v>
      </c>
      <c r="G4">
        <v>2024</v>
      </c>
      <c r="J4" s="150"/>
      <c r="K4" s="150"/>
      <c r="L4" s="150"/>
      <c r="M4" s="95"/>
    </row>
    <row r="5" spans="1:13" x14ac:dyDescent="0.25">
      <c r="A5" t="s">
        <v>44</v>
      </c>
      <c r="B5" s="95">
        <v>7564</v>
      </c>
      <c r="C5" s="95">
        <v>9175</v>
      </c>
      <c r="D5" s="95">
        <v>9143</v>
      </c>
      <c r="E5" s="95">
        <v>8142</v>
      </c>
      <c r="F5" s="95">
        <v>7634</v>
      </c>
      <c r="G5" s="95">
        <v>7330</v>
      </c>
      <c r="J5" s="150"/>
      <c r="K5" s="150"/>
      <c r="L5" s="150"/>
      <c r="M5" s="95"/>
    </row>
    <row r="6" spans="1:13" x14ac:dyDescent="0.25">
      <c r="A6" t="s">
        <v>45</v>
      </c>
      <c r="B6" s="95">
        <v>5131</v>
      </c>
      <c r="C6" s="95">
        <v>5952</v>
      </c>
      <c r="D6" s="95">
        <v>6388</v>
      </c>
      <c r="E6" s="95">
        <v>5409</v>
      </c>
      <c r="F6" s="95">
        <v>5039</v>
      </c>
      <c r="G6" s="95">
        <v>4812</v>
      </c>
      <c r="J6" s="150"/>
      <c r="K6" s="150"/>
      <c r="L6" s="150"/>
      <c r="M6" s="95"/>
    </row>
    <row r="7" spans="1:13" x14ac:dyDescent="0.25">
      <c r="A7" t="s">
        <v>46</v>
      </c>
      <c r="B7" s="95">
        <v>3873</v>
      </c>
      <c r="C7" s="95">
        <v>3435</v>
      </c>
      <c r="D7" s="95">
        <v>3714</v>
      </c>
      <c r="E7" s="95">
        <v>4390</v>
      </c>
      <c r="F7" s="95">
        <v>4498</v>
      </c>
      <c r="G7" s="95">
        <v>4747</v>
      </c>
      <c r="J7" s="150"/>
      <c r="K7" s="150"/>
      <c r="L7" s="151"/>
      <c r="M7" s="95"/>
    </row>
    <row r="8" spans="1:13" x14ac:dyDescent="0.25">
      <c r="A8" t="s">
        <v>47</v>
      </c>
      <c r="B8" s="95">
        <v>5923</v>
      </c>
      <c r="C8" s="95">
        <v>4814</v>
      </c>
      <c r="D8" s="95">
        <v>5383</v>
      </c>
      <c r="E8" s="95">
        <v>7854</v>
      </c>
      <c r="F8" s="95">
        <v>9317</v>
      </c>
      <c r="G8" s="95">
        <v>10567</v>
      </c>
      <c r="J8" s="150"/>
      <c r="K8" s="150"/>
      <c r="L8" s="150"/>
      <c r="M8" s="95"/>
    </row>
    <row r="9" spans="1:13" x14ac:dyDescent="0.25">
      <c r="A9" t="s">
        <v>0</v>
      </c>
      <c r="B9" s="95">
        <f>SUM(B5:B8)</f>
        <v>22491</v>
      </c>
      <c r="C9" s="95">
        <f t="shared" ref="C9:F9" si="0">SUM(C5:C8)</f>
        <v>23376</v>
      </c>
      <c r="D9" s="95">
        <f t="shared" si="0"/>
        <v>24628</v>
      </c>
      <c r="E9" s="95">
        <f t="shared" si="0"/>
        <v>25795</v>
      </c>
      <c r="F9" s="95">
        <f t="shared" si="0"/>
        <v>26488</v>
      </c>
      <c r="G9" s="95">
        <f>SUM(G5:G8)</f>
        <v>27456</v>
      </c>
      <c r="J9" s="150"/>
      <c r="K9" s="150"/>
      <c r="L9" s="150"/>
      <c r="M9" s="95"/>
    </row>
    <row r="10" spans="1:13" x14ac:dyDescent="0.25">
      <c r="B10" s="95"/>
      <c r="C10" s="95"/>
      <c r="D10" s="95"/>
      <c r="E10" s="95"/>
      <c r="J10" s="150"/>
      <c r="K10" s="150"/>
      <c r="L10" s="150"/>
      <c r="M10" s="95"/>
    </row>
    <row r="11" spans="1:13" x14ac:dyDescent="0.25">
      <c r="A11" t="s">
        <v>80</v>
      </c>
      <c r="J11" s="150"/>
      <c r="K11" s="150"/>
      <c r="L11" s="150"/>
      <c r="M11" s="95"/>
    </row>
    <row r="12" spans="1:13" x14ac:dyDescent="0.25">
      <c r="B12">
        <v>2019</v>
      </c>
      <c r="C12">
        <v>2020</v>
      </c>
      <c r="D12">
        <v>2021</v>
      </c>
      <c r="E12">
        <v>2022</v>
      </c>
      <c r="F12">
        <v>2023</v>
      </c>
      <c r="G12">
        <v>2024</v>
      </c>
      <c r="J12" s="150"/>
      <c r="K12" s="150"/>
      <c r="L12" s="150"/>
      <c r="M12" s="95"/>
    </row>
    <row r="13" spans="1:13" x14ac:dyDescent="0.25">
      <c r="A13" t="s">
        <v>73</v>
      </c>
      <c r="B13">
        <v>869</v>
      </c>
      <c r="C13">
        <v>1234</v>
      </c>
      <c r="D13">
        <v>1293</v>
      </c>
      <c r="E13">
        <v>892</v>
      </c>
      <c r="F13">
        <v>777</v>
      </c>
      <c r="G13">
        <v>701</v>
      </c>
      <c r="J13" s="150"/>
      <c r="K13" s="150"/>
      <c r="L13" s="150"/>
      <c r="M13" s="95"/>
    </row>
    <row r="14" spans="1:13" x14ac:dyDescent="0.25">
      <c r="A14" t="s">
        <v>74</v>
      </c>
      <c r="B14">
        <v>1538</v>
      </c>
      <c r="C14">
        <v>1849</v>
      </c>
      <c r="D14">
        <v>1765</v>
      </c>
      <c r="E14">
        <v>1356</v>
      </c>
      <c r="F14">
        <v>1164</v>
      </c>
      <c r="G14">
        <v>1068</v>
      </c>
      <c r="J14" s="150"/>
      <c r="K14" s="150"/>
      <c r="L14" s="150"/>
      <c r="M14" s="95"/>
    </row>
    <row r="15" spans="1:13" x14ac:dyDescent="0.25">
      <c r="A15" t="s">
        <v>75</v>
      </c>
      <c r="B15">
        <v>1834</v>
      </c>
      <c r="C15">
        <v>1742</v>
      </c>
      <c r="D15">
        <v>1722</v>
      </c>
      <c r="E15">
        <v>1768</v>
      </c>
      <c r="F15">
        <v>1771</v>
      </c>
      <c r="G15">
        <v>1674</v>
      </c>
      <c r="J15" s="150"/>
      <c r="K15" s="150"/>
      <c r="L15" s="150"/>
    </row>
    <row r="16" spans="1:13" x14ac:dyDescent="0.25">
      <c r="A16" t="s">
        <v>76</v>
      </c>
      <c r="B16">
        <v>1368</v>
      </c>
      <c r="C16">
        <v>1104</v>
      </c>
      <c r="D16">
        <v>1136</v>
      </c>
      <c r="E16">
        <v>1413</v>
      </c>
      <c r="F16">
        <v>1481</v>
      </c>
      <c r="G16">
        <v>1529</v>
      </c>
      <c r="J16" s="150"/>
      <c r="K16" s="150"/>
      <c r="L16" s="150"/>
    </row>
    <row r="17" spans="1:12" x14ac:dyDescent="0.25">
      <c r="A17" t="s">
        <v>77</v>
      </c>
      <c r="B17">
        <v>568</v>
      </c>
      <c r="C17">
        <v>396</v>
      </c>
      <c r="D17">
        <v>419</v>
      </c>
      <c r="E17">
        <v>611</v>
      </c>
      <c r="F17">
        <v>707</v>
      </c>
      <c r="G17">
        <v>772</v>
      </c>
      <c r="J17" s="150"/>
      <c r="K17" s="150"/>
      <c r="L17" s="150"/>
    </row>
    <row r="18" spans="1:12" x14ac:dyDescent="0.25">
      <c r="A18" t="s">
        <v>78</v>
      </c>
      <c r="B18">
        <v>235</v>
      </c>
      <c r="C18">
        <v>160</v>
      </c>
      <c r="D18">
        <v>163</v>
      </c>
      <c r="E18">
        <v>253</v>
      </c>
      <c r="F18">
        <v>279</v>
      </c>
      <c r="G18">
        <v>324</v>
      </c>
      <c r="J18" s="150"/>
      <c r="K18" s="150"/>
      <c r="L18" s="150"/>
    </row>
    <row r="19" spans="1:12" x14ac:dyDescent="0.25">
      <c r="A19" t="s">
        <v>79</v>
      </c>
      <c r="B19">
        <v>85</v>
      </c>
      <c r="C19">
        <v>67</v>
      </c>
      <c r="D19">
        <v>76</v>
      </c>
      <c r="E19">
        <v>96</v>
      </c>
      <c r="F19">
        <v>105</v>
      </c>
      <c r="G19">
        <v>117</v>
      </c>
      <c r="J19" s="150"/>
      <c r="K19" s="150"/>
      <c r="L19" s="150"/>
    </row>
    <row r="20" spans="1:12" x14ac:dyDescent="0.25">
      <c r="A20" t="s">
        <v>0</v>
      </c>
      <c r="B20">
        <f>SUM(B13:B19)</f>
        <v>6497</v>
      </c>
      <c r="C20">
        <f t="shared" ref="C20:F20" si="1">SUM(C13:C19)</f>
        <v>6552</v>
      </c>
      <c r="D20">
        <f t="shared" si="1"/>
        <v>6574</v>
      </c>
      <c r="E20">
        <f t="shared" si="1"/>
        <v>6389</v>
      </c>
      <c r="F20">
        <f t="shared" si="1"/>
        <v>6284</v>
      </c>
      <c r="G20">
        <f>SUM(G13:G19)</f>
        <v>6185</v>
      </c>
      <c r="J20" s="150"/>
      <c r="K20" s="150"/>
      <c r="L20" s="150"/>
    </row>
    <row r="21" spans="1:12" x14ac:dyDescent="0.25">
      <c r="J21" s="150"/>
      <c r="K21" s="150"/>
      <c r="L21" s="150"/>
    </row>
    <row r="22" spans="1:12" x14ac:dyDescent="0.25">
      <c r="A22" t="s">
        <v>54</v>
      </c>
      <c r="J22" s="150"/>
      <c r="K22" s="150"/>
      <c r="L22" s="150"/>
    </row>
    <row r="23" spans="1:12" x14ac:dyDescent="0.25">
      <c r="J23" s="150"/>
      <c r="K23" s="150"/>
      <c r="L23" s="151"/>
    </row>
    <row r="24" spans="1:12" x14ac:dyDescent="0.25">
      <c r="C24" t="s">
        <v>55</v>
      </c>
      <c r="J24" s="150"/>
      <c r="K24" s="150"/>
      <c r="L24" s="150"/>
    </row>
    <row r="25" spans="1:12" x14ac:dyDescent="0.25">
      <c r="C25" t="s">
        <v>56</v>
      </c>
      <c r="D25" t="s">
        <v>57</v>
      </c>
      <c r="J25" s="150"/>
      <c r="K25" s="150"/>
      <c r="L25" s="150"/>
    </row>
    <row r="26" spans="1:12" x14ac:dyDescent="0.25">
      <c r="A26" t="s">
        <v>58</v>
      </c>
      <c r="B26" t="s">
        <v>59</v>
      </c>
      <c r="C26" t="s">
        <v>43</v>
      </c>
      <c r="D26" t="s">
        <v>43</v>
      </c>
      <c r="J26" s="150"/>
      <c r="K26" s="150"/>
      <c r="L26" s="150"/>
    </row>
    <row r="27" spans="1:12" x14ac:dyDescent="0.25">
      <c r="A27" t="s">
        <v>60</v>
      </c>
      <c r="B27">
        <v>2018</v>
      </c>
      <c r="C27">
        <v>4</v>
      </c>
      <c r="D27">
        <v>1.1000000000000001</v>
      </c>
      <c r="J27" s="150"/>
      <c r="K27" s="150"/>
      <c r="L27" s="150"/>
    </row>
    <row r="28" spans="1:12" x14ac:dyDescent="0.25">
      <c r="A28" t="s">
        <v>60</v>
      </c>
      <c r="B28">
        <v>2019</v>
      </c>
      <c r="C28">
        <v>3.6</v>
      </c>
      <c r="D28">
        <v>2.7</v>
      </c>
      <c r="J28" s="150"/>
      <c r="K28" s="150"/>
      <c r="L28" s="150"/>
    </row>
    <row r="29" spans="1:12" x14ac:dyDescent="0.25">
      <c r="A29" t="s">
        <v>60</v>
      </c>
      <c r="B29">
        <v>2020</v>
      </c>
      <c r="C29">
        <v>-15.4</v>
      </c>
      <c r="D29">
        <v>-18.3</v>
      </c>
    </row>
    <row r="30" spans="1:12" x14ac:dyDescent="0.25">
      <c r="A30" t="s">
        <v>60</v>
      </c>
      <c r="B30">
        <v>2021</v>
      </c>
      <c r="C30">
        <v>4.5</v>
      </c>
      <c r="D30" t="s">
        <v>61</v>
      </c>
    </row>
    <row r="31" spans="1:12" x14ac:dyDescent="0.25">
      <c r="A31" t="s">
        <v>60</v>
      </c>
      <c r="B31">
        <v>2022</v>
      </c>
      <c r="C31">
        <v>23.7</v>
      </c>
      <c r="D31" t="s">
        <v>61</v>
      </c>
    </row>
    <row r="32" spans="1:12" x14ac:dyDescent="0.25">
      <c r="B32">
        <v>2023</v>
      </c>
      <c r="C32">
        <v>9</v>
      </c>
      <c r="D32">
        <v>1.6</v>
      </c>
    </row>
    <row r="33" spans="1:14" x14ac:dyDescent="0.25">
      <c r="B33">
        <v>2024</v>
      </c>
      <c r="C33">
        <v>7.7</v>
      </c>
    </row>
    <row r="34" spans="1:14" x14ac:dyDescent="0.25">
      <c r="A34" t="s">
        <v>60</v>
      </c>
      <c r="B34" t="s">
        <v>62</v>
      </c>
      <c r="C34">
        <v>-9.1</v>
      </c>
      <c r="D34">
        <v>-11.8</v>
      </c>
    </row>
    <row r="35" spans="1:14" x14ac:dyDescent="0.25">
      <c r="A35" t="s">
        <v>60</v>
      </c>
      <c r="B35" t="s">
        <v>63</v>
      </c>
      <c r="C35">
        <v>-29.7</v>
      </c>
      <c r="D35">
        <v>-32</v>
      </c>
    </row>
    <row r="36" spans="1:14" x14ac:dyDescent="0.25">
      <c r="A36" t="s">
        <v>60</v>
      </c>
      <c r="B36" t="s">
        <v>64</v>
      </c>
      <c r="C36">
        <v>-1.8</v>
      </c>
      <c r="D36">
        <v>-5.7</v>
      </c>
    </row>
    <row r="37" spans="1:14" x14ac:dyDescent="0.25">
      <c r="A37" t="s">
        <v>60</v>
      </c>
      <c r="B37" t="s">
        <v>65</v>
      </c>
      <c r="C37">
        <v>-19.899999999999999</v>
      </c>
      <c r="D37">
        <v>-22.9</v>
      </c>
    </row>
    <row r="38" spans="1:14" x14ac:dyDescent="0.25">
      <c r="A38" t="s">
        <v>60</v>
      </c>
      <c r="B38" t="s">
        <v>66</v>
      </c>
      <c r="C38">
        <v>-36.700000000000003</v>
      </c>
      <c r="D38" t="s">
        <v>61</v>
      </c>
    </row>
    <row r="39" spans="1:14" x14ac:dyDescent="0.25">
      <c r="A39" t="s">
        <v>60</v>
      </c>
      <c r="B39" t="s">
        <v>67</v>
      </c>
      <c r="C39">
        <v>39</v>
      </c>
      <c r="D39">
        <v>33.5</v>
      </c>
    </row>
    <row r="40" spans="1:14" x14ac:dyDescent="0.25">
      <c r="A40" t="s">
        <v>60</v>
      </c>
      <c r="B40" t="s">
        <v>68</v>
      </c>
      <c r="C40">
        <v>6.4</v>
      </c>
      <c r="D40">
        <v>3.3</v>
      </c>
    </row>
    <row r="41" spans="1:14" x14ac:dyDescent="0.25">
      <c r="A41" t="s">
        <v>60</v>
      </c>
      <c r="B41" t="s">
        <v>69</v>
      </c>
      <c r="C41">
        <v>14.5</v>
      </c>
      <c r="D41">
        <v>11.8</v>
      </c>
    </row>
    <row r="42" spans="1:14" x14ac:dyDescent="0.25">
      <c r="A42" t="s">
        <v>60</v>
      </c>
      <c r="B42" t="s">
        <v>88</v>
      </c>
      <c r="C42">
        <v>78.2</v>
      </c>
      <c r="D42" t="s">
        <v>61</v>
      </c>
      <c r="H42" s="150"/>
      <c r="I42" s="150"/>
      <c r="J42" s="150"/>
      <c r="K42" s="150"/>
      <c r="L42" s="150"/>
      <c r="M42" s="150"/>
      <c r="N42" s="150"/>
    </row>
    <row r="43" spans="1:14" x14ac:dyDescent="0.25">
      <c r="A43" t="s">
        <v>60</v>
      </c>
      <c r="B43" t="s">
        <v>91</v>
      </c>
      <c r="C43">
        <v>12.6</v>
      </c>
      <c r="D43">
        <v>9.8000000000000007</v>
      </c>
      <c r="H43" s="150"/>
      <c r="I43" s="150"/>
      <c r="J43" s="150"/>
      <c r="K43" s="150"/>
      <c r="L43" s="150"/>
      <c r="M43" s="150"/>
      <c r="N43" s="150"/>
    </row>
    <row r="44" spans="1:14" x14ac:dyDescent="0.25">
      <c r="A44" t="s">
        <v>60</v>
      </c>
      <c r="B44" t="s">
        <v>89</v>
      </c>
      <c r="C44">
        <v>6.9</v>
      </c>
      <c r="D44">
        <v>2.5</v>
      </c>
      <c r="H44" s="150"/>
      <c r="I44" s="150"/>
      <c r="J44" s="150"/>
      <c r="K44" s="150"/>
      <c r="L44" s="150"/>
      <c r="M44" s="150"/>
      <c r="N44" s="150"/>
    </row>
    <row r="45" spans="1:14" x14ac:dyDescent="0.25">
      <c r="A45" t="s">
        <v>60</v>
      </c>
      <c r="B45" t="s">
        <v>90</v>
      </c>
      <c r="C45">
        <v>22.8</v>
      </c>
      <c r="D45">
        <v>16.399999999999999</v>
      </c>
      <c r="H45" s="150"/>
      <c r="I45" s="150"/>
      <c r="J45" s="150"/>
      <c r="K45" s="150"/>
      <c r="L45" s="150"/>
      <c r="M45" s="150"/>
      <c r="N45" s="150"/>
    </row>
    <row r="46" spans="1:14" x14ac:dyDescent="0.25">
      <c r="A46" t="s">
        <v>60</v>
      </c>
      <c r="B46" t="s">
        <v>92</v>
      </c>
      <c r="C46">
        <v>14.7</v>
      </c>
      <c r="D46">
        <v>7.4</v>
      </c>
      <c r="H46" s="150"/>
      <c r="I46" s="150"/>
      <c r="J46" s="150"/>
      <c r="K46" s="150"/>
      <c r="L46" s="150"/>
      <c r="M46" s="150"/>
      <c r="N46" s="150"/>
    </row>
    <row r="47" spans="1:14" x14ac:dyDescent="0.25">
      <c r="A47" t="s">
        <v>60</v>
      </c>
      <c r="B47" t="s">
        <v>93</v>
      </c>
      <c r="C47">
        <v>8</v>
      </c>
      <c r="D47">
        <v>1.1000000000000001</v>
      </c>
      <c r="H47" s="150"/>
      <c r="I47" s="150"/>
      <c r="J47" s="150"/>
      <c r="K47" s="150"/>
      <c r="L47" s="150"/>
      <c r="M47" s="150"/>
      <c r="N47" s="150"/>
    </row>
    <row r="48" spans="1:14" x14ac:dyDescent="0.25">
      <c r="A48" t="s">
        <v>60</v>
      </c>
      <c r="B48" t="s">
        <v>94</v>
      </c>
      <c r="C48">
        <v>8</v>
      </c>
      <c r="D48">
        <v>0.1</v>
      </c>
      <c r="H48" s="150"/>
      <c r="I48" s="150"/>
      <c r="J48" s="150"/>
      <c r="K48" s="150"/>
      <c r="L48" s="150"/>
      <c r="M48" s="150"/>
      <c r="N48" s="150"/>
    </row>
    <row r="49" spans="1:14" x14ac:dyDescent="0.25">
      <c r="A49" t="s">
        <v>60</v>
      </c>
      <c r="B49" t="s">
        <v>95</v>
      </c>
      <c r="C49">
        <v>6.3</v>
      </c>
      <c r="D49">
        <v>-1.2</v>
      </c>
      <c r="H49" s="150"/>
      <c r="I49" s="150"/>
      <c r="J49" s="150"/>
      <c r="K49" s="150"/>
      <c r="L49" s="150"/>
      <c r="M49" s="150"/>
      <c r="N49" s="150"/>
    </row>
    <row r="50" spans="1:14" x14ac:dyDescent="0.25">
      <c r="A50" t="s">
        <v>60</v>
      </c>
      <c r="B50" t="s">
        <v>96</v>
      </c>
      <c r="C50">
        <v>8.9</v>
      </c>
      <c r="H50" s="150"/>
      <c r="I50" s="150"/>
      <c r="J50" s="150"/>
      <c r="K50" s="150"/>
      <c r="L50" s="150"/>
      <c r="M50" s="150"/>
      <c r="N50" s="150"/>
    </row>
    <row r="51" spans="1:14" x14ac:dyDescent="0.25">
      <c r="A51" t="s">
        <v>60</v>
      </c>
      <c r="B51" t="s">
        <v>97</v>
      </c>
      <c r="C51">
        <v>7.1</v>
      </c>
      <c r="H51" s="150"/>
      <c r="I51" s="150"/>
      <c r="J51" s="150"/>
      <c r="K51" s="150"/>
      <c r="L51" s="150"/>
      <c r="M51" s="150"/>
      <c r="N51" s="150"/>
    </row>
    <row r="52" spans="1:14" x14ac:dyDescent="0.25">
      <c r="A52" t="s">
        <v>60</v>
      </c>
      <c r="B52" t="s">
        <v>98</v>
      </c>
      <c r="C52">
        <v>7</v>
      </c>
      <c r="H52" s="150"/>
      <c r="I52" s="150"/>
      <c r="J52" s="150"/>
      <c r="K52" s="150"/>
      <c r="L52" s="150"/>
      <c r="M52" s="150"/>
      <c r="N52" s="150"/>
    </row>
    <row r="53" spans="1:14" x14ac:dyDescent="0.25">
      <c r="A53" t="s">
        <v>60</v>
      </c>
      <c r="B53" t="s">
        <v>99</v>
      </c>
      <c r="C53">
        <v>8</v>
      </c>
      <c r="H53" s="150"/>
      <c r="I53" s="150"/>
      <c r="J53" s="150"/>
      <c r="K53" s="150"/>
      <c r="L53" s="150"/>
      <c r="M53" s="150"/>
      <c r="N53" s="150"/>
    </row>
    <row r="54" spans="1:14" x14ac:dyDescent="0.25">
      <c r="H54" s="150"/>
      <c r="I54" s="150"/>
      <c r="J54" s="150"/>
      <c r="K54" s="150"/>
      <c r="L54" s="150"/>
      <c r="M54" s="150"/>
      <c r="N54" s="150"/>
    </row>
    <row r="55" spans="1:14" x14ac:dyDescent="0.25">
      <c r="A55" t="s">
        <v>70</v>
      </c>
      <c r="H55" s="150"/>
      <c r="I55" s="150"/>
      <c r="J55" s="150"/>
      <c r="K55" s="150"/>
      <c r="L55" s="150"/>
      <c r="M55" s="150"/>
      <c r="N55" s="150"/>
    </row>
    <row r="56" spans="1:14" x14ac:dyDescent="0.25">
      <c r="H56" s="150"/>
      <c r="I56" s="150"/>
      <c r="J56" s="150"/>
      <c r="K56" s="150"/>
      <c r="L56" s="150"/>
      <c r="M56" s="150"/>
      <c r="N56" s="150"/>
    </row>
    <row r="57" spans="1:14" x14ac:dyDescent="0.25">
      <c r="A57" s="138" t="s">
        <v>83</v>
      </c>
      <c r="D57" t="s">
        <v>85</v>
      </c>
      <c r="H57" s="150"/>
      <c r="I57" s="150"/>
      <c r="J57" s="150"/>
      <c r="K57" s="150"/>
      <c r="L57" s="150"/>
      <c r="M57" s="150"/>
      <c r="N57" s="150"/>
    </row>
    <row r="58" spans="1:14" x14ac:dyDescent="0.25">
      <c r="A58" s="138" t="s">
        <v>87</v>
      </c>
      <c r="D58" t="s">
        <v>86</v>
      </c>
      <c r="H58" s="150"/>
      <c r="I58" s="150"/>
      <c r="J58" s="150"/>
      <c r="K58" s="150"/>
      <c r="L58" s="150"/>
      <c r="M58" s="150"/>
      <c r="N58" s="150"/>
    </row>
    <row r="59" spans="1:14" x14ac:dyDescent="0.25">
      <c r="H59" s="150"/>
      <c r="I59" s="150"/>
      <c r="J59" s="150"/>
      <c r="K59" s="150"/>
      <c r="L59" s="150"/>
      <c r="M59" s="150"/>
      <c r="N59" s="150"/>
    </row>
    <row r="60" spans="1:14" x14ac:dyDescent="0.25">
      <c r="H60" s="150"/>
      <c r="I60" s="150"/>
      <c r="J60" s="150"/>
      <c r="K60" s="150"/>
      <c r="L60" s="150"/>
      <c r="M60" s="150"/>
      <c r="N60" s="150"/>
    </row>
    <row r="61" spans="1:14" x14ac:dyDescent="0.25">
      <c r="H61" s="150"/>
      <c r="I61" s="150"/>
      <c r="J61" s="150"/>
      <c r="K61" s="150"/>
      <c r="L61" s="150"/>
      <c r="M61" s="150"/>
      <c r="N61" s="150"/>
    </row>
    <row r="62" spans="1:14" x14ac:dyDescent="0.25">
      <c r="H62" s="150"/>
      <c r="I62" s="150"/>
      <c r="J62" s="150"/>
      <c r="K62" s="150"/>
      <c r="L62" s="150"/>
      <c r="M62" s="150"/>
      <c r="N62" s="150"/>
    </row>
    <row r="63" spans="1:14" x14ac:dyDescent="0.25">
      <c r="H63" s="150"/>
      <c r="I63" s="150"/>
      <c r="J63" s="150"/>
      <c r="K63" s="150"/>
      <c r="L63" s="150"/>
      <c r="M63" s="150"/>
      <c r="N63" s="150"/>
    </row>
    <row r="64" spans="1:14" x14ac:dyDescent="0.25">
      <c r="H64" s="150"/>
      <c r="I64" s="150"/>
      <c r="J64" s="150"/>
      <c r="K64" s="150"/>
      <c r="L64" s="150"/>
      <c r="M64" s="150"/>
      <c r="N64" s="150"/>
    </row>
    <row r="65" spans="8:14" x14ac:dyDescent="0.25">
      <c r="H65" s="150"/>
      <c r="I65" s="150"/>
      <c r="J65" s="150"/>
      <c r="K65" s="150"/>
      <c r="L65" s="150"/>
      <c r="M65" s="150"/>
      <c r="N65" s="150"/>
    </row>
    <row r="66" spans="8:14" x14ac:dyDescent="0.25">
      <c r="H66" s="150"/>
      <c r="I66" s="150"/>
      <c r="J66" s="150"/>
      <c r="K66" s="150"/>
      <c r="L66" s="150"/>
      <c r="M66" s="150"/>
      <c r="N66" s="150"/>
    </row>
    <row r="67" spans="8:14" x14ac:dyDescent="0.25">
      <c r="H67" s="150"/>
      <c r="I67" s="150"/>
      <c r="J67" s="150"/>
      <c r="K67" s="150"/>
      <c r="L67" s="150"/>
      <c r="M67" s="150"/>
      <c r="N67" s="150"/>
    </row>
    <row r="68" spans="8:14" x14ac:dyDescent="0.25">
      <c r="H68" s="150"/>
      <c r="I68" s="150"/>
      <c r="J68" s="150"/>
      <c r="K68" s="150"/>
      <c r="L68" s="150"/>
      <c r="M68" s="150"/>
      <c r="N68" s="150"/>
    </row>
    <row r="83" spans="11:12" x14ac:dyDescent="0.25">
      <c r="K83" s="142"/>
      <c r="L83" s="143">
        <f>'Maandcijfers medewerkers'!M14</f>
        <v>22947</v>
      </c>
    </row>
    <row r="97" spans="11:12" x14ac:dyDescent="0.25">
      <c r="L97">
        <v>14443.1572265625</v>
      </c>
    </row>
    <row r="98" spans="11:12" x14ac:dyDescent="0.25">
      <c r="L98" s="140">
        <v>14481.4033203125</v>
      </c>
    </row>
    <row r="99" spans="11:12" x14ac:dyDescent="0.25">
      <c r="L99">
        <v>14503.7841796875</v>
      </c>
    </row>
    <row r="100" spans="11:12" x14ac:dyDescent="0.25">
      <c r="K100" s="142"/>
      <c r="L100">
        <v>14621.560546875</v>
      </c>
    </row>
    <row r="118" spans="12:12" x14ac:dyDescent="0.25">
      <c r="L118" s="142"/>
    </row>
  </sheetData>
  <phoneticPr fontId="32" type="noConversion"/>
  <hyperlinks>
    <hyperlink ref="A57" r:id="rId1" location="/CBS/nl/dataset/83858NED/table?searchKeywords=omzetontwikkeling" display="https://opendata.cbs.nl/ - /CBS/nl/dataset/83858NED/table?searchKeywords=omzetontwikkeling" xr:uid="{73EF681A-4038-4241-890B-BB0811B9A34F}"/>
    <hyperlink ref="A58" r:id="rId2" location="/CBS/nl/dataset/85828NED/table?dl=A5368" display="https://opendata.cbs.nl/statline/ - /CBS/nl/dataset/85828NED/table?dl=A5368" xr:uid="{672BBEC4-A30C-4CAD-B835-27DB0E0A1890}"/>
  </hyperlinks>
  <pageMargins left="0.7" right="0.7" top="0.75" bottom="0.75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Name xmlns="6c0956a8-e94c-48e2-ba01-0b66cc4df830" xsi:nil="true"/>
    <ProjectID xmlns="6c0956a8-e94c-48e2-ba01-0b66cc4df830" xsi:nil="true"/>
    <DocAuthor xmlns="6c0956a8-e94c-48e2-ba01-0b66cc4df830">
      <UserInfo>
        <DisplayName/>
        <AccountId xsi:nil="true"/>
        <AccountType/>
      </UserInfo>
    </DocAuthor>
    <Type_x0020_Documents xmlns="6c0956a8-e94c-48e2-ba01-0b66cc4df830" xsi:nil="true"/>
    <HummingbirdID xmlns="6c0956a8-e94c-48e2-ba01-0b66cc4df830" xsi:nil="true"/>
    <ClientGroupTaxHTField0 xmlns="6c0956a8-e94c-48e2-ba01-0b66cc4df830">
      <Terms xmlns="http://schemas.microsoft.com/office/infopath/2007/PartnerControls"/>
    </ClientGroupTaxHTField0>
    <ThemeTaxHTField0 xmlns="6c0956a8-e94c-48e2-ba01-0b66cc4df830">
      <Terms xmlns="http://schemas.microsoft.com/office/infopath/2007/PartnerControls"/>
    </ThemeTaxHTField0>
    <TaxCatchAll xmlns="f6a1f4ab-ea9c-403c-8500-146e8ea964b3"/>
  </documentManagement>
</p:properties>
</file>

<file path=customXml/item2.xml><?xml version="1.0" encoding="utf-8"?>
<?mso-contentType ?>
<SharedContentType xmlns="Microsoft.SharePoint.Taxonomy.ContentTypeSync" SourceId="abe36684-a958-4f64-acda-a4a2eb900181" ContentTypeId="0x0101001B6A35EDFF7C284799513D974CD6D404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1B6A35EDFF7C284799513D974CD6D404002FFB4327DE9F3341818FD944B9D45329" ma:contentTypeVersion="4" ma:contentTypeDescription="" ma:contentTypeScope="" ma:versionID="3181142ca96976c71a13418b1f8ffd8c">
  <xsd:schema xmlns:xsd="http://www.w3.org/2001/XMLSchema" xmlns:xs="http://www.w3.org/2001/XMLSchema" xmlns:p="http://schemas.microsoft.com/office/2006/metadata/properties" xmlns:ns2="6c0956a8-e94c-48e2-ba01-0b66cc4df830" xmlns:ns3="f6a1f4ab-ea9c-403c-8500-146e8ea964b3" targetNamespace="http://schemas.microsoft.com/office/2006/metadata/properties" ma:root="true" ma:fieldsID="a94f8e22f920ebb9bc2fb39bdcbe1e99" ns2:_="" ns3:_="">
    <xsd:import namespace="6c0956a8-e94c-48e2-ba01-0b66cc4df830"/>
    <xsd:import namespace="f6a1f4ab-ea9c-403c-8500-146e8ea964b3"/>
    <xsd:element name="properties">
      <xsd:complexType>
        <xsd:sequence>
          <xsd:element name="documentManagement">
            <xsd:complexType>
              <xsd:all>
                <xsd:element ref="ns2:ProjectName" minOccurs="0"/>
                <xsd:element ref="ns2:ProjectID" minOccurs="0"/>
                <xsd:element ref="ns2:DocAuthor" minOccurs="0"/>
                <xsd:element ref="ns2:Type_x0020_Documents" minOccurs="0"/>
                <xsd:element ref="ns2:HummingbirdID" minOccurs="0"/>
                <xsd:element ref="ns2:_dlc_DocId" minOccurs="0"/>
                <xsd:element ref="ns2:_dlc_DocIdUrl" minOccurs="0"/>
                <xsd:element ref="ns2:_dlc_DocIdPersistId" minOccurs="0"/>
                <xsd:element ref="ns3:TaxCatchAll" minOccurs="0"/>
                <xsd:element ref="ns3:TaxCatchAllLabel" minOccurs="0"/>
                <xsd:element ref="ns2:ClientGroupTaxHTField0" minOccurs="0"/>
                <xsd:element ref="ns2:Theme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0956a8-e94c-48e2-ba01-0b66cc4df830" elementFormDefault="qualified">
    <xsd:import namespace="http://schemas.microsoft.com/office/2006/documentManagement/types"/>
    <xsd:import namespace="http://schemas.microsoft.com/office/infopath/2007/PartnerControls"/>
    <xsd:element name="ProjectName" ma:index="2" nillable="true" ma:displayName="ProjectName" ma:default="" ma:description="ProjectName" ma:internalName="ProjectName">
      <xsd:simpleType>
        <xsd:restriction base="dms:Text"/>
      </xsd:simpleType>
    </xsd:element>
    <xsd:element name="ProjectID" ma:index="3" nillable="true" ma:displayName="ProjectID" ma:default="" ma:description="ProjectID" ma:internalName="ProjectID">
      <xsd:simpleType>
        <xsd:restriction base="dms:Text"/>
      </xsd:simpleType>
    </xsd:element>
    <xsd:element name="DocAuthor" ma:index="4" nillable="true" ma:displayName="DocAuthor" ma:list="UserInfo" ma:SharePointGroup="0" ma:internalName="DocAuth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ype_x0020_Documents" ma:index="5" nillable="true" ma:displayName="Type Documents" ma:description="Choose type of document" ma:format="Dropdown" ma:internalName="Type_x0020_Documents">
      <xsd:simpleType>
        <xsd:restriction base="dms:Choice">
          <xsd:enumeration value="Memo"/>
          <xsd:enumeration value="Meetingreport"/>
          <xsd:enumeration value="Agenda"/>
          <xsd:enumeration value="Data"/>
          <xsd:enumeration value="Form"/>
          <xsd:enumeration value="Interview"/>
          <xsd:enumeration value="Pressrelease"/>
          <xsd:enumeration value="Questionnaire"/>
          <xsd:enumeration value="Other"/>
        </xsd:restriction>
      </xsd:simpleType>
    </xsd:element>
    <xsd:element name="HummingbirdID" ma:index="6" nillable="true" ma:displayName="HummingbirdID" ma:internalName="HummingbirdID">
      <xsd:simpleType>
        <xsd:restriction base="dms:Text">
          <xsd:maxLength value="255"/>
        </xsd:restriction>
      </xsd:simple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ClientGroupTaxHTField0" ma:index="18" nillable="true" ma:taxonomy="true" ma:internalName="ClientGroupTaxHTField0" ma:taxonomyFieldName="ClientGroup" ma:displayName="ClientGroup" ma:default="" ma:fieldId="{b2014750-da92-4252-bba4-22b77bdc826b}" ma:sspId="abe36684-a958-4f64-acda-a4a2eb900181" ma:termSetId="33707d53-7128-4098-8f2b-c1a8b816b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hemeTaxHTField0" ma:index="20" nillable="true" ma:taxonomy="true" ma:internalName="ThemeTaxHTField0" ma:taxonomyFieldName="Theme" ma:displayName="Theme" ma:default="" ma:fieldId="{e036cbe5-162c-42da-add0-5fda60f60000}" ma:sspId="abe36684-a958-4f64-acda-a4a2eb900181" ma:termSetId="8bd23fe9-92c3-4de4-9c0f-753e0ee4f04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a1f4ab-ea9c-403c-8500-146e8ea964b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a7c0d634-189c-41ba-8c03-62fcbae2afbd}" ma:internalName="TaxCatchAll" ma:showField="CatchAllData" ma:web="5ff4a6ec-1960-47d7-a81d-472a524a6f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7" nillable="true" ma:displayName="Taxonomy Catch All Column1" ma:hidden="true" ma:list="{a7c0d634-189c-41ba-8c03-62fcbae2afbd}" ma:internalName="TaxCatchAllLabel" ma:readOnly="true" ma:showField="CatchAllDataLabel" ma:web="5ff4a6ec-1960-47d7-a81d-472a524a6f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96C5D7-8E3E-4F8E-BAD8-1EE615D57AB0}">
  <ds:schemaRefs>
    <ds:schemaRef ds:uri="6c0956a8-e94c-48e2-ba01-0b66cc4df830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elements/1.1/"/>
    <ds:schemaRef ds:uri="f6a1f4ab-ea9c-403c-8500-146e8ea964b3"/>
    <ds:schemaRef ds:uri="http://www.w3.org/XML/1998/namespace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B47DF57-6F4C-4227-AE4E-6C9F8A7CCD18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91EA8285-81DB-4CA2-9CCC-E01E3C8AB0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0956a8-e94c-48e2-ba01-0b66cc4df830"/>
    <ds:schemaRef ds:uri="f6a1f4ab-ea9c-403c-8500-146e8ea964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354D736-1372-40C5-8699-8AE1E7E21306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2E54601E-4D47-499E-BC9D-D0E8D121E8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Voorblad</vt:lpstr>
      <vt:lpstr>Kwartaalcijfers</vt:lpstr>
      <vt:lpstr>Maandcijfers medewerkers</vt:lpstr>
      <vt:lpstr>Brondata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gst8706mbcb</dc:creator>
  <cp:lastModifiedBy>Schippers, Gratiella</cp:lastModifiedBy>
  <cp:lastPrinted>2021-05-12T14:46:04Z</cp:lastPrinted>
  <dcterms:created xsi:type="dcterms:W3CDTF">2021-02-19T12:34:52Z</dcterms:created>
  <dcterms:modified xsi:type="dcterms:W3CDTF">2025-10-08T10:51:53Z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0x0101001B6A35EDFF7C284799513D974CD6D404002FFB4327DE9F3341818FD944B9D45329</vt:lpwstr>
  </property>
  <property fmtid="{D5CDD505-2E9C-101B-9397-08002B2CF9AE}" pid="3" name="ContentType">
    <vt:lpwstr>Documents</vt:lpwstr>
  </property>
  <property fmtid="{D5CDD505-2E9C-101B-9397-08002B2CF9AE}" pid="4" name="Title">
    <vt:lpwstr/>
  </property>
  <property fmtid="{D5CDD505-2E9C-101B-9397-08002B2CF9AE}" pid="5" name="ProjectName">
    <vt:lpwstr/>
  </property>
  <property fmtid="{D5CDD505-2E9C-101B-9397-08002B2CF9AE}" pid="6" name="ProjectID">
    <vt:lpwstr/>
  </property>
  <property fmtid="{D5CDD505-2E9C-101B-9397-08002B2CF9AE}" pid="7" name="DocAuthor">
    <vt:lpwstr/>
  </property>
  <property fmtid="{D5CDD505-2E9C-101B-9397-08002B2CF9AE}" pid="8" name="Type_x0020_Documents">
    <vt:lpwstr/>
  </property>
  <property fmtid="{D5CDD505-2E9C-101B-9397-08002B2CF9AE}" pid="9" name="HummingbirdID">
    <vt:lpwstr/>
  </property>
  <property fmtid="{D5CDD505-2E9C-101B-9397-08002B2CF9AE}" pid="10" name="ClientGroupTaxHTField0">
    <vt:lpwstr/>
  </property>
  <property fmtid="{D5CDD505-2E9C-101B-9397-08002B2CF9AE}" pid="11" name="ThemeTaxHTField0">
    <vt:lpwstr/>
  </property>
  <property fmtid="{D5CDD505-2E9C-101B-9397-08002B2CF9AE}" pid="12" name="Sent representing name">
    <vt:lpwstr>Fris, Pieter</vt:lpwstr>
  </property>
  <property fmtid="{D5CDD505-2E9C-101B-9397-08002B2CF9AE}" pid="13" name="Sent representing e-mail address">
    <vt:lpwstr>/o=Panteia/ou=Exchange Administrative Group (FYDIBOHF23SPDLT)/cn=Recipients/cn=2515076680494d7199803626fd2abf0a</vt:lpwstr>
  </property>
  <property fmtid="{D5CDD505-2E9C-101B-9397-08002B2CF9AE}" pid="14" name="Sender name">
    <vt:lpwstr>Fris, Pieter</vt:lpwstr>
  </property>
  <property fmtid="{D5CDD505-2E9C-101B-9397-08002B2CF9AE}" pid="15" name="Sent representing address type">
    <vt:lpwstr>EX</vt:lpwstr>
  </property>
  <property fmtid="{D5CDD505-2E9C-101B-9397-08002B2CF9AE}" pid="16" name="Topic">
    <vt:lpwstr>Tabellenboek secundaire analyses kappersbranche tussenrapportage 09062022.xlsx</vt:lpwstr>
  </property>
  <property fmtid="{D5CDD505-2E9C-101B-9397-08002B2CF9AE}" pid="17" name="Sensitivity">
    <vt:r8>0</vt:r8>
  </property>
  <property fmtid="{D5CDD505-2E9C-101B-9397-08002B2CF9AE}" pid="18" name="Theme">
    <vt:lpwstr/>
  </property>
  <property fmtid="{D5CDD505-2E9C-101B-9397-08002B2CF9AE}" pid="19" name="Conversation topic">
    <vt:lpwstr>Tabellenboek secundaire analyses kappersbranche tussenrapportage 09062022.xlsx</vt:lpwstr>
  </property>
  <property fmtid="{D5CDD505-2E9C-101B-9397-08002B2CF9AE}" pid="20" name="Message delivery time">
    <vt:filetime>2022-06-09T09:38:57Z</vt:filetime>
  </property>
  <property fmtid="{D5CDD505-2E9C-101B-9397-08002B2CF9AE}" pid="21" name="Sender e-mail address">
    <vt:lpwstr>/o=Panteia/ou=Exchange Administrative Group (FYDIBOHF23SPDLT)/cn=Recipients/cn=2515076680494d7199803626fd2abf0a</vt:lpwstr>
  </property>
  <property fmtid="{D5CDD505-2E9C-101B-9397-08002B2CF9AE}" pid="22" name="Message class">
    <vt:lpwstr>IPM.Document.Excel.Sheet.12</vt:lpwstr>
  </property>
  <property fmtid="{D5CDD505-2E9C-101B-9397-08002B2CF9AE}" pid="23" name="BCC">
    <vt:lpwstr/>
  </property>
  <property fmtid="{D5CDD505-2E9C-101B-9397-08002B2CF9AE}" pid="24" name="Client submit time">
    <vt:filetime>2022-06-09T09:38:57Z</vt:filetime>
  </property>
  <property fmtid="{D5CDD505-2E9C-101B-9397-08002B2CF9AE}" pid="25" name="Creation time">
    <vt:filetime>2022-06-09T09:38:57Z</vt:filetime>
  </property>
  <property fmtid="{D5CDD505-2E9C-101B-9397-08002B2CF9AE}" pid="26" name="ClientGroup">
    <vt:lpwstr/>
  </property>
  <property fmtid="{D5CDD505-2E9C-101B-9397-08002B2CF9AE}" pid="27" name="Importance">
    <vt:r8>0</vt:r8>
  </property>
  <property fmtid="{D5CDD505-2E9C-101B-9397-08002B2CF9AE}" pid="28" name="Message size">
    <vt:r8>303104</vt:r8>
  </property>
  <property fmtid="{D5CDD505-2E9C-101B-9397-08002B2CF9AE}" pid="29" name="Last modification time">
    <vt:filetime>2022-06-09T09:38:57Z</vt:filetime>
  </property>
  <property fmtid="{D5CDD505-2E9C-101B-9397-08002B2CF9AE}" pid="30" name="CC">
    <vt:lpwstr/>
  </property>
  <property fmtid="{D5CDD505-2E9C-101B-9397-08002B2CF9AE}" pid="31" name="Sender address type">
    <vt:lpwstr>EX</vt:lpwstr>
  </property>
  <property fmtid="{D5CDD505-2E9C-101B-9397-08002B2CF9AE}" pid="32" name="Has attachment">
    <vt:bool>true</vt:bool>
  </property>
  <property fmtid="{D5CDD505-2E9C-101B-9397-08002B2CF9AE}" pid="33" name="To">
    <vt:lpwstr/>
  </property>
  <property fmtid="{D5CDD505-2E9C-101B-9397-08002B2CF9AE}" pid="34" name="Type Documents">
    <vt:lpwstr/>
  </property>
</Properties>
</file>